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G:\Child Nutrition Programs\National School Lunch\Provision\Community Eligibility Option\"/>
    </mc:Choice>
  </mc:AlternateContent>
  <xr:revisionPtr revIDLastSave="0" documentId="8_{4FC187BB-3F09-45BC-BD1F-49A86A2FD9F8}" xr6:coauthVersionLast="47" xr6:coauthVersionMax="47" xr10:uidLastSave="{00000000-0000-0000-0000-000000000000}"/>
  <workbookProtection workbookPassword="CD5A" lockStructure="1"/>
  <bookViews>
    <workbookView xWindow="5385" yWindow="1785" windowWidth="21600" windowHeight="11385" activeTab="3"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Instructions!$A$1:$A$48</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4" l="1"/>
  <c r="E11" i="5" l="1"/>
  <c r="E13" i="5" s="1"/>
  <c r="E20" i="4" l="1"/>
  <c r="E18" i="4"/>
  <c r="E12" i="4"/>
  <c r="W12" i="5"/>
  <c r="W27" i="5"/>
  <c r="W26" i="5"/>
  <c r="W25" i="5"/>
  <c r="W24" i="5"/>
  <c r="W23" i="5"/>
  <c r="W22" i="5"/>
  <c r="W21" i="5"/>
  <c r="W19" i="5"/>
  <c r="W17" i="5"/>
  <c r="W16" i="5"/>
  <c r="W14" i="5"/>
  <c r="W13" i="5"/>
  <c r="X10" i="5"/>
  <c r="X14" i="5"/>
  <c r="E19" i="5"/>
  <c r="D19" i="5"/>
  <c r="E12" i="5"/>
  <c r="E7" i="1"/>
  <c r="E8" i="1" s="1"/>
  <c r="D17" i="3"/>
  <c r="D18" i="3"/>
  <c r="D19" i="3"/>
  <c r="D20" i="3"/>
  <c r="D16" i="3"/>
  <c r="D10" i="3"/>
  <c r="E14" i="1"/>
  <c r="D14" i="1"/>
  <c r="E9" i="1" l="1"/>
  <c r="K17" i="1" s="1"/>
  <c r="K20" i="1" s="1"/>
  <c r="D19" i="1"/>
  <c r="D20" i="1" s="1"/>
  <c r="K13" i="1" s="1"/>
  <c r="D17" i="1"/>
  <c r="D18" i="1" s="1"/>
  <c r="X17" i="5"/>
  <c r="D22" i="5"/>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<sst xmlns="http://schemas.openxmlformats.org/spreadsheetml/2006/main" count="255" uniqueCount="165">
  <si>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</si>
  <si>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</si>
  <si>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</si>
  <si>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</si>
  <si>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</si>
  <si>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</si>
  <si>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</si>
  <si>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</si>
  <si>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</si>
  <si>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</si>
  <si>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</si>
  <si>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</si>
  <si>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</si>
  <si>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</si>
  <si>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</si>
  <si>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</si>
  <si>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</si>
  <si>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</si>
  <si>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</si>
  <si>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</si>
  <si>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</si>
  <si>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</si>
  <si>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</si>
  <si>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</si>
  <si>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</si>
  <si>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</si>
  <si>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</si>
  <si>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</si>
  <si>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</si>
  <si>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</si>
  <si>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</si>
  <si>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</si>
  <si>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</si>
  <si>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</si>
  <si>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</si>
  <si>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</si>
  <si>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</si>
  <si>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</si>
  <si>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</si>
  <si>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</si>
  <si>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</si>
  <si>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</si>
  <si>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</si>
  <si>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</si>
  <si>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</si>
  <si>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</si>
  <si>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</si>
  <si>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</si>
  <si>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</si>
  <si>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</si>
  <si>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</si>
  <si>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</si>
  <si>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</si>
  <si>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</si>
  <si>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</si>
  <si>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</si>
  <si>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</si>
  <si>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</si>
  <si>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</si>
  <si>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</si>
  <si>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</si>
  <si>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</si>
  <si>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</si>
  <si>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</si>
  <si>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</si>
  <si>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</si>
  <si>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</si>
  <si>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</si>
  <si>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</si>
  <si>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</si>
  <si>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</si>
  <si>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</si>
  <si>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</si>
  <si>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</si>
  <si>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</si>
  <si>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</si>
  <si>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</si>
  <si>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</si>
  <si>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</si>
  <si>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</si>
  <si>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</si>
  <si>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</si>
  <si>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</si>
  <si>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</si>
  <si>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</si>
  <si>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</si>
  <si>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</si>
  <si>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</si>
  <si>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</si>
  <si>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</si>
  <si>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</si>
  <si>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</si>
  <si>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</si>
  <si>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</si>
  <si>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</si>
  <si>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</si>
  <si>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</si>
  <si>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</si>
  <si>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</si>
  <si>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</si>
  <si>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</si>
  <si>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</si>
  <si>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</si>
  <si>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</si>
  <si>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</si>
  <si>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</si>
  <si>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</si>
  <si>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</si>
  <si>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</si>
  <si>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</si>
  <si>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</si>
  <si>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</si>
  <si>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</si>
  <si>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</si>
  <si>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</si>
  <si>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</si>
  <si>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</si>
  <si>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</si>
  <si>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</si>
  <si>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</si>
  <si>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</si>
  <si>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</si>
  <si>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</si>
  <si>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</si>
  <si>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</si>
  <si>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</si>
  <si>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</si>
  <si>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</si>
  <si>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</si>
  <si>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</si>
  <si>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</si>
  <si>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</si>
  <si>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</si>
  <si>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</si>
  <si>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</si>
  <si>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</si>
  <si>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</si>
  <si>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</si>
  <si>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</si>
  <si>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</si>
  <si>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</si>
  <si>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</si>
  <si>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</si>
  <si>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</si>
  <si>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</si>
  <si>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</si>
  <si>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</si>
  <si>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</si>
  <si>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</si>
  <si>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</si>
  <si>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</si>
  <si>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</si>
  <si>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</si>
  <si>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t>ISP Base Number, rounded to 4 decimal places =</t>
  </si>
  <si>
    <r>
      <t>ISP Percentage of identified students =</t>
    </r>
    <r>
      <rPr>
        <b/>
        <i/>
        <sz val="11"/>
        <color indexed="63"/>
        <rFont val="Calibri"/>
        <family val="2"/>
      </rPr>
      <t xml:space="preserve">
**This percentage must be at least 40% to be eligible**</t>
    </r>
  </si>
  <si>
    <t>Step 1: Calculating the Identified Student Percentage (reflective of April 1)*</t>
  </si>
  <si>
    <r>
      <t>1.2</t>
    </r>
    <r>
      <rPr>
        <sz val="7"/>
        <color indexed="8"/>
        <rFont val="Times New Roman"/>
        <family val="1"/>
      </rPr>
      <t xml:space="preserve">   </t>
    </r>
    <r>
      <rPr>
        <sz val="11"/>
        <color theme="1"/>
        <rFont val="Calibri"/>
        <family val="2"/>
        <scheme val="minor"/>
      </rPr>
      <t>Enter the total student enrollment reflective of April 1*</t>
    </r>
  </si>
  <si>
    <t>*If your State opted into the CEP Deadlines waiver for SY 2022-23, ISP data may reflect the total number identified students between July 1, 2021-June 30, 2022.</t>
  </si>
  <si>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t>
    </r>
  </si>
  <si>
    <t>CEP Characteristics Study</t>
  </si>
  <si>
    <t xml:space="preserve"> Temporary Reimbursement Rates - SY 2022-2023</t>
  </si>
  <si>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</si>
  <si>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t>Select "$0.08" if the SFA is certified for the additional $0.08.</t>
  </si>
  <si>
    <t>-GUAM-HI-PR-USVI</t>
  </si>
  <si>
    <t xml:space="preserve">         select $0.08 from the drop down menu.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</si>
</sst>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51">
    <xf numFmtId="0" fontId="0" fillId="0" borderId="0" xfId="0"/>
    <xf numFmtId="164" fontId="0" fillId="0" borderId="0" xfId="0" applyNumberFormat="1"/>
    <xf numFmtId="0" fontId="29" fillId="0" borderId="0" xfId="0" applyFont="1" applyAlignment="1">
      <alignment vertical="center" wrapText="1"/>
    </xf>
    <xf numFmtId="0" fontId="30" fillId="0" borderId="0" xfId="0" applyFont="1" applyAlignment="1">
      <alignment horizontal="left"/>
    </xf>
    <xf numFmtId="9" fontId="30" fillId="0" borderId="0" xfId="4" applyFont="1" applyBorder="1" applyAlignment="1">
      <alignment horizontal="left"/>
    </xf>
    <xf numFmtId="0" fontId="29" fillId="0" borderId="0" xfId="0" applyFont="1"/>
    <xf numFmtId="0" fontId="0" fillId="0" borderId="0" xfId="0" applyAlignment="1">
      <alignment vertical="center"/>
    </xf>
    <xf numFmtId="0" fontId="0" fillId="0" borderId="1" xfId="0" applyBorder="1"/>
    <xf numFmtId="0" fontId="0" fillId="0" borderId="2" xfId="0" applyBorder="1" applyAlignment="1">
      <alignment horizontal="center"/>
    </xf>
    <xf numFmtId="0" fontId="28" fillId="0" borderId="0" xfId="0" applyFont="1" applyAlignment="1">
      <alignment horizontal="left" vertical="center"/>
    </xf>
    <xf numFmtId="0" fontId="31" fillId="0" borderId="0" xfId="0" applyFont="1"/>
    <xf numFmtId="0" fontId="29" fillId="0" borderId="0" xfId="0" applyFont="1" applyAlignment="1">
      <alignment horizontal="right" vertical="center"/>
    </xf>
    <xf numFmtId="0" fontId="29" fillId="0" borderId="0" xfId="0" applyFont="1" applyAlignment="1">
      <alignment wrapText="1"/>
    </xf>
    <xf numFmtId="0" fontId="32" fillId="0" borderId="0" xfId="0" applyFont="1"/>
    <xf numFmtId="164" fontId="29" fillId="0" borderId="0" xfId="0" applyNumberFormat="1" applyFont="1" applyAlignment="1">
      <alignment vertical="center"/>
    </xf>
    <xf numFmtId="0" fontId="0" fillId="0" borderId="0" xfId="0" applyAlignment="1">
      <alignment horizontal="center" vertical="center"/>
    </xf>
    <xf numFmtId="0" fontId="32" fillId="0" borderId="3" xfId="0" applyFont="1" applyBorder="1" applyAlignment="1">
      <alignment horizontal="center" vertical="center"/>
    </xf>
    <xf numFmtId="0" fontId="0" fillId="0" borderId="4" xfId="0" applyBorder="1" applyAlignment="1">
      <alignment horizontal="center"/>
    </xf>
    <xf numFmtId="0" fontId="28" fillId="0" borderId="5" xfId="0" applyFont="1" applyBorder="1" applyAlignment="1">
      <alignment horizontal="center"/>
    </xf>
    <xf numFmtId="0" fontId="32" fillId="0" borderId="0" xfId="0" applyFont="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Alignment="1">
      <alignment horizontal="center" vertical="top"/>
    </xf>
    <xf numFmtId="0" fontId="33"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2" fillId="0" borderId="0" xfId="0" applyFont="1" applyAlignment="1">
      <alignment horizontal="center" vertical="top" wrapText="1"/>
    </xf>
    <xf numFmtId="164" fontId="29" fillId="0" borderId="0" xfId="0" applyNumberFormat="1" applyFont="1" applyAlignment="1">
      <alignment horizontal="center" vertical="center"/>
    </xf>
    <xf numFmtId="0" fontId="26" fillId="0" borderId="0" xfId="0" applyFont="1" applyAlignment="1">
      <alignment horizontal="left" vertical="center"/>
    </xf>
    <xf numFmtId="0" fontId="32" fillId="0" borderId="4" xfId="0" applyFont="1" applyBorder="1" applyAlignment="1">
      <alignment horizontal="left" vertical="center"/>
    </xf>
    <xf numFmtId="0" fontId="32" fillId="0" borderId="0" xfId="0" applyFont="1" applyAlignment="1">
      <alignment horizontal="right" vertical="center"/>
    </xf>
    <xf numFmtId="0" fontId="25" fillId="0" borderId="0" xfId="0" applyFont="1"/>
    <xf numFmtId="8" fontId="25" fillId="0" borderId="0" xfId="0" applyNumberFormat="1" applyFont="1"/>
    <xf numFmtId="8" fontId="25" fillId="0" borderId="0" xfId="0" applyNumberFormat="1" applyFont="1" applyAlignment="1">
      <alignment horizontal="center"/>
    </xf>
    <xf numFmtId="0" fontId="0" fillId="0" borderId="0" xfId="0" applyAlignment="1">
      <alignment horizontal="right" vertical="top"/>
    </xf>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9" fillId="0" borderId="12" xfId="0" applyFont="1" applyBorder="1" applyAlignment="1">
      <alignment horizontal="right" vertical="center"/>
    </xf>
    <xf numFmtId="0" fontId="0" fillId="0" borderId="12" xfId="0"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Alignment="1" applyProtection="1">
      <alignment horizontal="left" vertical="top"/>
      <protection locked="0"/>
    </xf>
    <xf numFmtId="0" fontId="28" fillId="0" borderId="0" xfId="0" applyFont="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Alignment="1" applyProtection="1">
      <alignment horizontal="center" vertical="top"/>
      <protection locked="0"/>
    </xf>
    <xf numFmtId="0" fontId="0" fillId="0" borderId="0" xfId="0" applyProtection="1">
      <protection locked="0"/>
    </xf>
    <xf numFmtId="0" fontId="32" fillId="0" borderId="0" xfId="0" applyFont="1" applyAlignment="1" applyProtection="1">
      <alignment horizontal="center" vertical="top" wrapText="1"/>
      <protection locked="0"/>
    </xf>
    <xf numFmtId="0" fontId="29"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7" fillId="0" borderId="0" xfId="3" applyBorder="1" applyAlignment="1" applyProtection="1">
      <alignment vertical="center" wrapText="1"/>
      <protection locked="0"/>
    </xf>
    <xf numFmtId="0" fontId="29"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Alignment="1">
      <alignment vertical="top"/>
    </xf>
    <xf numFmtId="0" fontId="32" fillId="0" borderId="0" xfId="0" applyFont="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Alignment="1">
      <alignment horizontal="center" vertical="center" wrapText="1"/>
    </xf>
    <xf numFmtId="0" fontId="35" fillId="0" borderId="113" xfId="0" applyFont="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164" fontId="36" fillId="3" borderId="30" xfId="0" applyNumberFormat="1" applyFont="1" applyFill="1" applyBorder="1" applyAlignment="1" applyProtection="1">
      <alignment horizontal="center" vertical="center"/>
      <protection hidden="1"/>
    </xf>
    <xf numFmtId="0" fontId="32"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2" fillId="0" borderId="0" xfId="0" applyNumberFormat="1" applyFont="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41" fillId="0" borderId="0" xfId="0" applyFont="1" applyAlignment="1">
      <alignment horizontal="center" wrapText="1"/>
    </xf>
    <xf numFmtId="14" fontId="42" fillId="0" borderId="0" xfId="0" applyNumberFormat="1" applyFont="1" applyAlignment="1">
      <alignment horizontal="center" wrapText="1"/>
    </xf>
    <xf numFmtId="0" fontId="43" fillId="0" borderId="0" xfId="0" applyFont="1" applyAlignment="1">
      <alignment horizontal="center" wrapText="1"/>
    </xf>
    <xf numFmtId="0" fontId="44" fillId="0" borderId="0" xfId="0" applyFont="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Alignment="1">
      <alignment horizontal="center" vertical="center" wrapText="1"/>
    </xf>
    <xf numFmtId="0" fontId="46" fillId="0" borderId="0" xfId="0" applyFont="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Alignment="1" applyProtection="1">
      <alignment horizontal="center" wrapText="1"/>
      <protection locked="0"/>
    </xf>
    <xf numFmtId="0" fontId="28" fillId="0" borderId="2" xfId="0" applyFont="1" applyBorder="1"/>
    <xf numFmtId="10" fontId="24" fillId="0" borderId="2" xfId="4" applyNumberFormat="1" applyFont="1" applyFill="1" applyBorder="1" applyAlignment="1" applyProtection="1">
      <alignment horizontal="center" vertic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Border="1" applyAlignment="1" applyProtection="1">
      <alignment horizontal="center" vertical="center" wrapText="1"/>
      <protection locked="0"/>
    </xf>
    <xf numFmtId="1" fontId="32" fillId="0" borderId="97" xfId="0" applyNumberFormat="1" applyFont="1" applyBorder="1" applyAlignment="1" applyProtection="1">
      <alignment horizontal="center" vertical="center" wrapText="1"/>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0" fontId="61" fillId="0" borderId="2" xfId="0" applyFont="1" applyBorder="1" applyAlignment="1">
      <alignment horizontal="center"/>
    </xf>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61" fillId="0" borderId="2" xfId="0" applyNumberFormat="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27" fillId="0" borderId="0" xfId="3" applyFill="1" applyAlignment="1" applyProtection="1">
      <alignment vertical="center" wrapText="1"/>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1" fontId="32" fillId="0" borderId="40" xfId="0" applyNumberFormat="1" applyFont="1" applyBorder="1" applyAlignment="1" applyProtection="1">
      <alignment horizontal="center" vertical="center" wrapText="1"/>
      <protection locked="0"/>
    </xf>
    <xf numFmtId="1" fontId="32" fillId="0" borderId="42" xfId="0" applyNumberFormat="1" applyFont="1" applyBorder="1" applyAlignment="1" applyProtection="1">
      <alignment horizontal="center" vertical="center" wrapText="1"/>
      <protection locked="0"/>
    </xf>
    <xf numFmtId="1" fontId="32" fillId="0" borderId="90" xfId="0" applyNumberFormat="1" applyFont="1" applyBorder="1" applyAlignment="1" applyProtection="1">
      <alignment horizontal="center" vertical="center" wrapText="1"/>
      <protection locked="0"/>
    </xf>
    <xf numFmtId="1" fontId="32" fillId="0" borderId="95" xfId="0" applyNumberFormat="1" applyFont="1" applyBorder="1" applyAlignment="1" applyProtection="1">
      <alignment horizontal="center" vertical="center" wrapText="1"/>
      <protection locked="0"/>
    </xf>
    <xf numFmtId="1" fontId="32" fillId="0" borderId="96" xfId="0" applyNumberFormat="1" applyFont="1" applyBorder="1" applyAlignment="1" applyProtection="1">
      <alignment horizontal="center" vertical="center" wrapText="1"/>
      <protection locked="0"/>
    </xf>
    <xf numFmtId="1" fontId="32" fillId="0" borderId="97" xfId="0" applyNumberFormat="1" applyFont="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Border="1" applyAlignment="1" applyProtection="1">
      <alignment horizontal="center" vertical="center" wrapText="1"/>
      <protection locked="0"/>
    </xf>
    <xf numFmtId="0" fontId="56" fillId="0" borderId="67" xfId="0" applyFont="1" applyBorder="1" applyAlignment="1" applyProtection="1">
      <alignment horizontal="center" vertical="center" wrapText="1"/>
      <protection locked="0"/>
    </xf>
    <xf numFmtId="0" fontId="56" fillId="0" borderId="48" xfId="0" applyFont="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Border="1" applyAlignment="1" applyProtection="1">
      <alignment horizontal="center" vertical="center" wrapText="1"/>
      <protection locked="0"/>
    </xf>
    <xf numFmtId="164" fontId="53" fillId="0" borderId="41" xfId="0" applyNumberFormat="1" applyFont="1" applyBorder="1" applyAlignment="1" applyProtection="1">
      <alignment horizontal="center" vertical="center" wrapText="1"/>
      <protection locked="0"/>
    </xf>
    <xf numFmtId="164" fontId="53" fillId="0" borderId="91" xfId="0" applyNumberFormat="1" applyFont="1" applyBorder="1" applyAlignment="1" applyProtection="1">
      <alignment horizontal="center" vertical="center" wrapText="1"/>
      <protection locked="0"/>
    </xf>
    <xf numFmtId="164" fontId="53" fillId="0" borderId="90" xfId="0" applyNumberFormat="1" applyFont="1" applyBorder="1" applyAlignment="1" applyProtection="1">
      <alignment horizontal="center" vertical="center" wrapText="1"/>
      <protection locked="0"/>
    </xf>
    <xf numFmtId="164" fontId="53" fillId="0" borderId="3" xfId="0" applyNumberFormat="1" applyFont="1" applyBorder="1" applyAlignment="1" applyProtection="1">
      <alignment horizontal="center" vertical="center" wrapText="1"/>
      <protection locked="0"/>
    </xf>
    <xf numFmtId="164" fontId="53" fillId="0" borderId="92" xfId="0" applyNumberFormat="1" applyFont="1" applyBorder="1" applyAlignment="1" applyProtection="1">
      <alignment horizontal="center" vertical="center" wrapText="1"/>
      <protection locked="0"/>
    </xf>
    <xf numFmtId="0" fontId="53" fillId="0" borderId="86" xfId="0" applyFont="1" applyBorder="1" applyAlignment="1">
      <alignment horizontal="right" vertical="center" wrapText="1"/>
    </xf>
    <xf numFmtId="0" fontId="53" fillId="0" borderId="2" xfId="0" applyFont="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Border="1" applyAlignment="1">
      <alignment horizontal="right" vertical="center" wrapText="1"/>
    </xf>
    <xf numFmtId="0" fontId="53" fillId="0" borderId="38" xfId="0" applyFont="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35" fillId="0" borderId="117" xfId="0" applyFont="1" applyBorder="1" applyAlignment="1">
      <alignment horizontal="right" vertical="center"/>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0" fontId="35" fillId="0" borderId="119" xfId="0" applyFont="1" applyBorder="1" applyAlignment="1">
      <alignment horizontal="right" vertical="center"/>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39" fillId="0" borderId="43" xfId="0" applyFont="1" applyBorder="1" applyAlignment="1">
      <alignment horizontal="left" vertical="top"/>
    </xf>
    <xf numFmtId="0" fontId="52" fillId="0" borderId="0" xfId="0" applyFont="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0" fillId="0" borderId="2" xfId="0"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20" xfId="0" applyFont="1" applyBorder="1" applyAlignment="1">
      <alignment vertical="center"/>
    </xf>
    <xf numFmtId="0" fontId="28" fillId="0" borderId="90" xfId="0" applyFont="1" applyBorder="1" applyAlignment="1">
      <alignment horizontal="center" wrapText="1"/>
    </xf>
    <xf numFmtId="0" fontId="28" fillId="0" borderId="95" xfId="0" applyFont="1" applyBorder="1" applyAlignment="1">
      <alignment horizontal="center" wrapText="1"/>
    </xf>
    <xf numFmtId="0" fontId="28" fillId="0" borderId="96" xfId="0" applyFont="1" applyBorder="1" applyAlignment="1">
      <alignment horizontal="center" wrapText="1"/>
    </xf>
    <xf numFmtId="0" fontId="28" fillId="0" borderId="97" xfId="0" applyFont="1" applyBorder="1" applyAlignment="1">
      <alignment horizontal="center" wrapText="1"/>
    </xf>
    <xf numFmtId="0" fontId="28" fillId="0" borderId="3" xfId="0" applyFont="1" applyBorder="1" applyAlignment="1">
      <alignment horizontal="center" wrapText="1"/>
    </xf>
    <xf numFmtId="0" fontId="28" fillId="0" borderId="84" xfId="0" applyFont="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Border="1" applyAlignment="1">
      <alignment horizontal="center" wrapText="1"/>
    </xf>
    <xf numFmtId="0" fontId="57" fillId="0" borderId="19" xfId="0"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19" xfId="0" applyFont="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0" fontId="32" fillId="5" borderId="51" xfId="0" applyFont="1" applyFill="1" applyBorder="1" applyAlignment="1">
      <alignment horizontal="center" vertical="center"/>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32" fillId="0" borderId="87" xfId="0" applyFont="1" applyBorder="1" applyAlignment="1">
      <alignment horizontal="center" vertical="center"/>
    </xf>
    <xf numFmtId="0" fontId="32" fillId="0" borderId="5" xfId="0" applyFont="1" applyBorder="1" applyAlignment="1">
      <alignment horizontal="center" vertical="center"/>
    </xf>
    <xf numFmtId="0" fontId="32" fillId="0" borderId="110" xfId="0" applyFont="1" applyBorder="1" applyAlignment="1">
      <alignment horizontal="center" vertical="center"/>
    </xf>
    <xf numFmtId="0" fontId="32" fillId="0" borderId="84" xfId="0" applyFont="1" applyBorder="1" applyAlignment="1" applyProtection="1">
      <alignment horizontal="center" vertical="center"/>
      <protection locked="0"/>
    </xf>
    <xf numFmtId="0" fontId="32" fillId="0" borderId="0" xfId="0" applyFont="1" applyAlignment="1">
      <alignment horizontal="right" vertical="center"/>
    </xf>
    <xf numFmtId="0" fontId="0" fillId="0" borderId="13" xfId="0" applyBorder="1"/>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2"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0</xdr:rowOff>
        </xdr:from>
        <xdr:to>
          <xdr:col>9</xdr:col>
          <xdr:colOff>257175</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257175</xdr:colOff>
          <xdr:row>11</xdr:row>
          <xdr:rowOff>257175</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xdr:row>
          <xdr:rowOff>9525</xdr:rowOff>
        </xdr:from>
        <xdr:to>
          <xdr:col>10</xdr:col>
          <xdr:colOff>419100</xdr:colOff>
          <xdr:row>9</xdr:row>
          <xdr:rowOff>257175</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11</xdr:row>
          <xdr:rowOff>0</xdr:rowOff>
        </xdr:from>
        <xdr:to>
          <xdr:col>10</xdr:col>
          <xdr:colOff>419100</xdr:colOff>
          <xdr:row>11</xdr:row>
          <xdr:rowOff>257175</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xdr:row>
          <xdr:rowOff>28575</xdr:rowOff>
        </xdr:from>
        <xdr:to>
          <xdr:col>9</xdr:col>
          <xdr:colOff>1076325</xdr:colOff>
          <xdr:row>13</xdr:row>
          <xdr:rowOff>257175</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9</xdr:col>
          <xdr:colOff>257175</xdr:colOff>
          <xdr:row>6</xdr:row>
          <xdr:rowOff>257175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xdr:row>
          <xdr:rowOff>9525</xdr:rowOff>
        </xdr:from>
        <xdr:to>
          <xdr:col>10</xdr:col>
          <xdr:colOff>561975</xdr:colOff>
          <xdr:row>5</xdr:row>
          <xdr:rowOff>257175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xdr:row>
          <xdr:rowOff>0</xdr:rowOff>
        </xdr:from>
        <xdr:to>
          <xdr:col>10</xdr:col>
          <xdr:colOff>561975</xdr:colOff>
          <xdr:row>6</xdr:row>
          <xdr:rowOff>257175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1095375</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981075</xdr:colOff>
          <xdr:row>13</xdr:row>
          <xdr:rowOff>257175</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7"/>
  <sheetViews>
    <sheetView topLeftCell="A25" workbookViewId="0">
      <selection activeCell="A33" sqref="A33"/>
    </sheetView>
  </sheetViews>
  <sheetFormatPr defaultColWidth="0" defaultRowHeight="15" x14ac:dyDescent="0.25"/>
  <cols>
    <col min="1" max="1" width="155.85546875" style="109" customWidth="1"/>
    <col min="2" max="2" width="2.42578125" style="109" customWidth="1"/>
    <col min="3" max="16384" width="154.140625" hidden="1"/>
  </cols>
  <sheetData>
    <row r="1" spans="1:2" ht="20.25" x14ac:dyDescent="0.3">
      <c r="A1" s="110" t="s">
        <v>121</v>
      </c>
      <c r="B1" s="110"/>
    </row>
    <row r="2" spans="1:2" ht="20.25" x14ac:dyDescent="0.3">
      <c r="A2" s="111"/>
      <c r="B2" s="110"/>
    </row>
    <row r="3" spans="1:2" ht="15.75" x14ac:dyDescent="0.25">
      <c r="A3" s="122" t="s">
        <v>155</v>
      </c>
      <c r="B3" s="112"/>
    </row>
    <row r="4" spans="1:2" ht="15.75" x14ac:dyDescent="0.25">
      <c r="A4" s="122"/>
      <c r="B4" s="112"/>
    </row>
    <row r="5" spans="1:2" ht="73.5" customHeight="1" x14ac:dyDescent="0.25">
      <c r="A5" s="123" t="s">
        <v>126</v>
      </c>
      <c r="B5" s="113"/>
    </row>
    <row r="6" spans="1:2" ht="30" x14ac:dyDescent="0.25">
      <c r="A6" s="123" t="s">
        <v>103</v>
      </c>
      <c r="B6" s="113"/>
    </row>
    <row r="7" spans="1:2" ht="15.75" x14ac:dyDescent="0.25">
      <c r="A7" s="123"/>
      <c r="B7" s="113"/>
    </row>
    <row r="8" spans="1:2" ht="15.75" x14ac:dyDescent="0.25">
      <c r="A8" s="123" t="s">
        <v>156</v>
      </c>
      <c r="B8" s="113"/>
    </row>
    <row r="9" spans="1:2" ht="15.75" x14ac:dyDescent="0.25">
      <c r="A9" s="123"/>
      <c r="B9" s="113"/>
    </row>
    <row r="10" spans="1:2" ht="15.75" x14ac:dyDescent="0.25">
      <c r="A10" s="123" t="s">
        <v>157</v>
      </c>
      <c r="B10" s="113"/>
    </row>
    <row r="11" spans="1:2" ht="15.75" x14ac:dyDescent="0.25">
      <c r="A11" s="123"/>
      <c r="B11" s="113"/>
    </row>
    <row r="12" spans="1:2" ht="15.75" x14ac:dyDescent="0.25">
      <c r="A12" s="122" t="s">
        <v>104</v>
      </c>
      <c r="B12" s="113"/>
    </row>
    <row r="13" spans="1:2" ht="15.75" x14ac:dyDescent="0.25">
      <c r="A13" s="121"/>
      <c r="B13" s="113"/>
    </row>
    <row r="14" spans="1:2" ht="15.75" x14ac:dyDescent="0.25">
      <c r="A14" s="124" t="s">
        <v>105</v>
      </c>
      <c r="B14" s="114"/>
    </row>
    <row r="15" spans="1:2" ht="15.75" x14ac:dyDescent="0.25">
      <c r="A15" s="126" t="s">
        <v>107</v>
      </c>
      <c r="B15" s="114"/>
    </row>
    <row r="16" spans="1:2" s="109" customFormat="1" ht="15.75" x14ac:dyDescent="0.25">
      <c r="A16" s="126" t="s">
        <v>106</v>
      </c>
      <c r="B16" s="113"/>
    </row>
    <row r="17" spans="1:2" ht="30" x14ac:dyDescent="0.25">
      <c r="A17" s="126" t="s">
        <v>123</v>
      </c>
      <c r="B17" s="113"/>
    </row>
    <row r="18" spans="1:2" ht="15.75" x14ac:dyDescent="0.25">
      <c r="A18" s="120"/>
      <c r="B18" s="113"/>
    </row>
    <row r="19" spans="1:2" ht="15.75" x14ac:dyDescent="0.25">
      <c r="A19" s="124" t="s">
        <v>158</v>
      </c>
      <c r="B19" s="115"/>
    </row>
    <row r="20" spans="1:2" ht="15.75" x14ac:dyDescent="0.25">
      <c r="A20" s="123" t="s">
        <v>164</v>
      </c>
      <c r="B20" s="115"/>
    </row>
    <row r="21" spans="1:2" ht="15.75" x14ac:dyDescent="0.25">
      <c r="A21" s="123"/>
      <c r="B21" s="115"/>
    </row>
    <row r="22" spans="1:2" x14ac:dyDescent="0.25">
      <c r="A22" s="122" t="s">
        <v>108</v>
      </c>
    </row>
    <row r="23" spans="1:2" x14ac:dyDescent="0.25">
      <c r="A23" s="122"/>
    </row>
    <row r="24" spans="1:2" ht="15.75" x14ac:dyDescent="0.25">
      <c r="A24" s="121" t="s">
        <v>109</v>
      </c>
      <c r="B24" s="112"/>
    </row>
    <row r="25" spans="1:2" ht="15.75" x14ac:dyDescent="0.25">
      <c r="A25" s="121" t="s">
        <v>110</v>
      </c>
      <c r="B25" s="113"/>
    </row>
    <row r="26" spans="1:2" ht="15.75" x14ac:dyDescent="0.25">
      <c r="A26" s="121"/>
      <c r="B26" s="113"/>
    </row>
    <row r="27" spans="1:2" ht="15.75" x14ac:dyDescent="0.25">
      <c r="A27" s="121" t="s">
        <v>111</v>
      </c>
      <c r="B27" s="113"/>
    </row>
    <row r="28" spans="1:2" ht="15.75" x14ac:dyDescent="0.25">
      <c r="A28" s="121" t="s">
        <v>110</v>
      </c>
      <c r="B28" s="113"/>
    </row>
    <row r="29" spans="1:2" ht="15.75" x14ac:dyDescent="0.25">
      <c r="A29" s="121"/>
      <c r="B29" s="113"/>
    </row>
    <row r="30" spans="1:2" ht="15.75" x14ac:dyDescent="0.25">
      <c r="A30" s="122" t="s">
        <v>112</v>
      </c>
      <c r="B30" s="113"/>
    </row>
    <row r="31" spans="1:2" ht="15.75" x14ac:dyDescent="0.25">
      <c r="A31" s="122"/>
      <c r="B31" s="113"/>
    </row>
    <row r="32" spans="1:2" ht="21.75" customHeight="1" x14ac:dyDescent="0.25">
      <c r="A32" s="121" t="s">
        <v>113</v>
      </c>
      <c r="B32" s="116"/>
    </row>
    <row r="33" spans="1:2" ht="21.75" customHeight="1" x14ac:dyDescent="0.25">
      <c r="A33" s="121" t="s">
        <v>122</v>
      </c>
      <c r="B33" s="113"/>
    </row>
    <row r="34" spans="1:2" ht="21.75" customHeight="1" x14ac:dyDescent="0.25">
      <c r="A34" s="159" t="s">
        <v>159</v>
      </c>
      <c r="B34" s="113"/>
    </row>
    <row r="35" spans="1:2" ht="15.75" x14ac:dyDescent="0.25">
      <c r="A35" s="125"/>
      <c r="B35" s="117"/>
    </row>
    <row r="36" spans="1:2" ht="15.75" x14ac:dyDescent="0.25">
      <c r="A36" s="122" t="s">
        <v>114</v>
      </c>
      <c r="B36" s="113"/>
    </row>
    <row r="37" spans="1:2" ht="30" x14ac:dyDescent="0.25">
      <c r="A37" s="121" t="s">
        <v>115</v>
      </c>
      <c r="B37" s="113"/>
    </row>
    <row r="38" spans="1:2" ht="15.75" x14ac:dyDescent="0.25">
      <c r="A38" s="121"/>
      <c r="B38" s="113"/>
    </row>
    <row r="39" spans="1:2" ht="15.75" x14ac:dyDescent="0.25">
      <c r="A39" s="122" t="s">
        <v>116</v>
      </c>
      <c r="B39" s="118"/>
    </row>
    <row r="40" spans="1:2" ht="15.75" x14ac:dyDescent="0.25">
      <c r="A40" s="122"/>
      <c r="B40" s="118"/>
    </row>
    <row r="41" spans="1:2" ht="15.75" x14ac:dyDescent="0.25">
      <c r="A41" s="122" t="s">
        <v>117</v>
      </c>
      <c r="B41" s="119"/>
    </row>
    <row r="42" spans="1:2" ht="30" x14ac:dyDescent="0.25">
      <c r="A42" s="121" t="s">
        <v>118</v>
      </c>
      <c r="B42" s="113"/>
    </row>
    <row r="43" spans="1:2" ht="15.75" x14ac:dyDescent="0.25">
      <c r="A43" s="121"/>
      <c r="B43" s="113"/>
    </row>
    <row r="44" spans="1:2" ht="15.75" x14ac:dyDescent="0.25">
      <c r="A44" s="121" t="s">
        <v>119</v>
      </c>
      <c r="B44" s="113"/>
    </row>
    <row r="45" spans="1:2" ht="15.75" x14ac:dyDescent="0.25">
      <c r="A45" s="121"/>
      <c r="B45" s="113"/>
    </row>
    <row r="46" spans="1:2" ht="15.75" x14ac:dyDescent="0.25">
      <c r="A46" s="122" t="s">
        <v>114</v>
      </c>
      <c r="B46" s="113"/>
    </row>
    <row r="47" spans="1:2" ht="45" x14ac:dyDescent="0.25">
      <c r="A47" s="121" t="s">
        <v>120</v>
      </c>
      <c r="B47" s="113"/>
    </row>
  </sheetData>
  <hyperlinks>
    <hyperlink ref="A34"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opLeftCell="A8" zoomScaleNormal="100" workbookViewId="0">
      <selection activeCell="P57" sqref="P57"/>
    </sheetView>
  </sheetViews>
  <sheetFormatPr defaultColWidth="9.140625" defaultRowHeight="15" x14ac:dyDescent="0.25"/>
  <cols>
    <col min="1" max="1" width="14.5703125" customWidth="1"/>
    <col min="2" max="2" width="15.140625" customWidth="1"/>
    <col min="3" max="3" width="19.140625" customWidth="1"/>
    <col min="4" max="4" width="16.5703125" customWidth="1"/>
    <col min="5" max="5" width="16.140625" customWidth="1"/>
    <col min="6" max="6" width="1.140625" customWidth="1"/>
    <col min="7" max="7" width="6.5703125" customWidth="1"/>
    <col min="8" max="8" width="10.42578125" customWidth="1"/>
    <col min="9" max="9" width="4.140625" customWidth="1"/>
    <col min="10" max="10" width="17.5703125" customWidth="1"/>
    <col min="11" max="11" width="8.42578125" customWidth="1"/>
    <col min="12" max="12" width="9.42578125" customWidth="1"/>
    <col min="13" max="13" width="0.42578125" customWidth="1"/>
    <col min="14" max="14" width="1.85546875" customWidth="1"/>
    <col min="15" max="15" width="5.5703125" customWidth="1"/>
    <col min="16" max="16" width="13.85546875" customWidth="1"/>
    <col min="17" max="17" width="16.5703125" customWidth="1"/>
    <col min="18" max="18" width="10.42578125" customWidth="1"/>
    <col min="19" max="19" width="6.42578125" customWidth="1"/>
    <col min="20" max="20" width="8" customWidth="1"/>
    <col min="21" max="21" width="10.42578125" customWidth="1"/>
    <col min="22" max="22" width="13.85546875" customWidth="1"/>
    <col min="23" max="23" width="14.42578125" customWidth="1"/>
    <col min="24" max="24" width="12.5703125" customWidth="1"/>
    <col min="25" max="26" width="10.42578125" customWidth="1"/>
    <col min="27" max="27" width="5.42578125" customWidth="1"/>
    <col min="28" max="30" width="4.42578125" customWidth="1"/>
    <col min="31" max="31" width="11.5703125" customWidth="1"/>
    <col min="32" max="32" width="12.42578125" customWidth="1"/>
    <col min="33" max="33" width="13.42578125" customWidth="1"/>
    <col min="34" max="34" width="19.5703125" customWidth="1"/>
    <col min="35" max="36" width="9.42578125" customWidth="1"/>
    <col min="37" max="37" width="11.140625" customWidth="1"/>
    <col min="38" max="38" width="4.42578125" customWidth="1"/>
    <col min="39" max="40" width="7.42578125" customWidth="1"/>
    <col min="41" max="41" width="36.5703125" customWidth="1"/>
    <col min="42" max="65" width="4.42578125" customWidth="1"/>
  </cols>
  <sheetData>
    <row r="4" spans="1:65" ht="14.45" customHeight="1" thickBot="1" x14ac:dyDescent="0.3"/>
    <row r="5" spans="1:65" ht="38.25" customHeight="1" thickTop="1" thickBot="1" x14ac:dyDescent="0.3">
      <c r="A5" s="287" t="s">
        <v>92</v>
      </c>
      <c r="B5" s="288"/>
      <c r="C5" s="288"/>
      <c r="D5" s="288"/>
      <c r="E5" s="288"/>
      <c r="F5" s="288"/>
      <c r="G5" s="288"/>
      <c r="H5" s="288"/>
      <c r="I5" s="288"/>
      <c r="J5" s="288"/>
      <c r="K5" s="288"/>
      <c r="L5" s="289"/>
      <c r="O5" s="290" t="s">
        <v>128</v>
      </c>
      <c r="P5" s="290"/>
      <c r="Q5" s="290"/>
      <c r="R5" s="26"/>
      <c r="S5" s="26"/>
      <c r="T5" s="26"/>
      <c r="U5" s="26"/>
      <c r="V5" s="26"/>
      <c r="W5" s="26"/>
      <c r="X5" s="64"/>
      <c r="Y5" s="64"/>
      <c r="Z5" s="64"/>
      <c r="AA5" s="291" t="s">
        <v>146</v>
      </c>
      <c r="AB5" s="292"/>
      <c r="AC5" s="292"/>
      <c r="AD5" s="292"/>
      <c r="AE5" s="292"/>
      <c r="AF5" s="292"/>
      <c r="AG5" s="292"/>
      <c r="AH5" s="293"/>
      <c r="AI5" s="65"/>
      <c r="AJ5" s="65"/>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1:65" ht="17.25" customHeight="1" thickTop="1" thickBot="1" x14ac:dyDescent="0.3">
      <c r="A6" s="318" t="s">
        <v>151</v>
      </c>
      <c r="B6" s="318"/>
      <c r="C6" s="318"/>
      <c r="D6" s="319"/>
      <c r="E6" s="319"/>
      <c r="F6" s="319"/>
      <c r="G6" s="319"/>
      <c r="H6" s="319"/>
      <c r="X6" s="65"/>
      <c r="Y6" s="65"/>
      <c r="Z6" s="65"/>
      <c r="AA6" s="269"/>
      <c r="AB6" s="270"/>
      <c r="AC6" s="270"/>
      <c r="AD6" s="270"/>
      <c r="AE6" s="270"/>
      <c r="AF6" s="270"/>
      <c r="AG6" s="270"/>
      <c r="AH6" s="271"/>
      <c r="AI6" s="65"/>
      <c r="AJ6" s="65"/>
    </row>
    <row r="7" spans="1:65" ht="36" customHeight="1" thickTop="1" x14ac:dyDescent="0.25">
      <c r="A7" s="294" t="s">
        <v>136</v>
      </c>
      <c r="B7" s="295"/>
      <c r="C7" s="295"/>
      <c r="D7" s="295"/>
      <c r="E7" s="296"/>
      <c r="F7" s="2"/>
      <c r="G7" s="297" t="s">
        <v>161</v>
      </c>
      <c r="H7" s="298"/>
      <c r="I7" s="298"/>
      <c r="J7" s="298"/>
      <c r="K7" s="298"/>
      <c r="L7" s="299"/>
      <c r="P7" s="322" t="s">
        <v>130</v>
      </c>
      <c r="Q7" s="323"/>
      <c r="R7" s="323"/>
      <c r="S7" s="323"/>
      <c r="T7" s="323"/>
      <c r="U7" s="323"/>
      <c r="V7" s="323"/>
      <c r="W7" s="324"/>
      <c r="X7" s="320" t="s">
        <v>134</v>
      </c>
      <c r="Y7" s="321"/>
      <c r="Z7" s="66"/>
      <c r="AA7" s="269"/>
      <c r="AB7" s="270"/>
      <c r="AC7" s="270"/>
      <c r="AD7" s="270"/>
      <c r="AE7" s="270"/>
      <c r="AF7" s="270"/>
      <c r="AG7" s="270"/>
      <c r="AH7" s="271"/>
      <c r="AI7" s="65"/>
      <c r="AJ7" s="65"/>
      <c r="AP7" s="30"/>
      <c r="AQ7" s="30"/>
      <c r="AR7" s="30"/>
      <c r="AS7" s="30"/>
      <c r="AT7" s="30"/>
      <c r="AU7" s="30"/>
      <c r="AV7" s="30"/>
      <c r="AW7" s="30"/>
      <c r="AX7" s="30"/>
      <c r="AY7" s="30"/>
      <c r="AZ7" s="30"/>
      <c r="BA7" s="30"/>
      <c r="BB7" s="30"/>
      <c r="BC7" s="30"/>
      <c r="BD7" s="30"/>
      <c r="BE7" s="30"/>
      <c r="BF7" s="30"/>
      <c r="BG7" s="30"/>
      <c r="BH7" s="30"/>
      <c r="BI7" s="30"/>
      <c r="BJ7" s="30"/>
      <c r="BK7" s="30"/>
      <c r="BL7" s="30"/>
      <c r="BM7" s="30"/>
    </row>
    <row r="8" spans="1:65" ht="33" customHeight="1" thickBot="1" x14ac:dyDescent="0.35">
      <c r="A8" s="303" t="s">
        <v>127</v>
      </c>
      <c r="B8" s="304"/>
      <c r="C8" s="304"/>
      <c r="D8" s="305" t="s">
        <v>65</v>
      </c>
      <c r="E8" s="306"/>
      <c r="F8" s="2"/>
      <c r="G8" s="300"/>
      <c r="H8" s="301"/>
      <c r="I8" s="301"/>
      <c r="J8" s="301"/>
      <c r="K8" s="301"/>
      <c r="L8" s="302"/>
      <c r="N8" s="83"/>
      <c r="O8" s="84"/>
      <c r="P8" s="325"/>
      <c r="Q8" s="326"/>
      <c r="R8" s="326"/>
      <c r="S8" s="326"/>
      <c r="T8" s="326"/>
      <c r="U8" s="326"/>
      <c r="V8" s="326"/>
      <c r="W8" s="327"/>
      <c r="X8" s="280" t="s">
        <v>150</v>
      </c>
      <c r="Y8" s="280"/>
      <c r="Z8" s="66"/>
      <c r="AA8" s="269"/>
      <c r="AB8" s="270"/>
      <c r="AC8" s="270"/>
      <c r="AD8" s="270"/>
      <c r="AE8" s="270"/>
      <c r="AF8" s="270"/>
      <c r="AG8" s="270"/>
      <c r="AH8" s="271"/>
      <c r="AI8" s="65"/>
      <c r="AJ8" s="65"/>
      <c r="AP8" s="30"/>
      <c r="AQ8" s="30"/>
      <c r="AR8" s="30"/>
      <c r="AS8" s="30"/>
      <c r="AT8" s="30"/>
      <c r="AU8" s="30"/>
      <c r="AV8" s="30"/>
      <c r="AW8" s="30"/>
      <c r="AX8" s="30"/>
      <c r="AY8" s="30"/>
      <c r="AZ8" s="30"/>
      <c r="BA8" s="30"/>
      <c r="BB8" s="30"/>
      <c r="BC8" s="30"/>
      <c r="BD8" s="30"/>
      <c r="BE8" s="30"/>
      <c r="BF8" s="30"/>
      <c r="BG8" s="30"/>
      <c r="BH8" s="30"/>
      <c r="BI8" s="30"/>
      <c r="BJ8" s="30"/>
      <c r="BK8" s="30"/>
      <c r="BL8" s="30"/>
      <c r="BM8" s="30"/>
    </row>
    <row r="9" spans="1:65" ht="27" customHeight="1" x14ac:dyDescent="0.3">
      <c r="A9" s="256" t="s">
        <v>124</v>
      </c>
      <c r="B9" s="307"/>
      <c r="C9" s="307"/>
      <c r="D9" s="307"/>
      <c r="E9" s="46"/>
      <c r="F9" s="3"/>
      <c r="G9" s="308" t="s">
        <v>82</v>
      </c>
      <c r="H9" s="309"/>
      <c r="I9" s="309"/>
      <c r="J9" s="309"/>
      <c r="K9" s="309"/>
      <c r="L9" s="310"/>
      <c r="N9" s="83"/>
      <c r="O9" s="84"/>
      <c r="P9" s="312" t="s">
        <v>152</v>
      </c>
      <c r="Q9" s="313"/>
      <c r="R9" s="312" t="s">
        <v>131</v>
      </c>
      <c r="S9" s="316"/>
      <c r="T9" s="313"/>
      <c r="U9" s="312" t="s">
        <v>132</v>
      </c>
      <c r="V9" s="313"/>
      <c r="W9" s="328" t="s">
        <v>148</v>
      </c>
      <c r="X9" s="280"/>
      <c r="Y9" s="280"/>
      <c r="Z9" s="135"/>
      <c r="AA9" s="269"/>
      <c r="AB9" s="270"/>
      <c r="AC9" s="270"/>
      <c r="AD9" s="270"/>
      <c r="AE9" s="270"/>
      <c r="AF9" s="270"/>
      <c r="AG9" s="270"/>
      <c r="AH9" s="271"/>
      <c r="AI9" s="65"/>
      <c r="AJ9" s="65"/>
      <c r="AP9" s="12"/>
      <c r="AQ9" s="12"/>
      <c r="AR9" s="12"/>
      <c r="AS9" s="12"/>
      <c r="AT9" s="12"/>
      <c r="AU9" s="12"/>
      <c r="AV9" s="12"/>
      <c r="AW9" s="12"/>
      <c r="AX9" s="12"/>
      <c r="AY9" s="12"/>
      <c r="AZ9" s="12"/>
      <c r="BA9" s="12"/>
      <c r="BB9" s="12"/>
      <c r="BC9" s="12"/>
      <c r="BD9" s="12"/>
      <c r="BE9" s="12"/>
      <c r="BF9" s="12"/>
      <c r="BG9" s="12"/>
      <c r="BH9" s="12"/>
      <c r="BI9" s="12"/>
      <c r="BJ9" s="12"/>
      <c r="BK9" s="12"/>
      <c r="BL9" s="12"/>
      <c r="BM9" s="12"/>
    </row>
    <row r="10" spans="1:65" ht="26.25" customHeight="1" x14ac:dyDescent="0.25">
      <c r="A10" s="260" t="s">
        <v>125</v>
      </c>
      <c r="B10" s="311"/>
      <c r="C10" s="311"/>
      <c r="D10" s="311"/>
      <c r="E10" s="47"/>
      <c r="F10" s="3"/>
      <c r="G10" s="267" t="s">
        <v>51</v>
      </c>
      <c r="H10" s="268"/>
      <c r="I10" s="50">
        <v>1</v>
      </c>
      <c r="J10" s="32"/>
      <c r="K10" s="50">
        <v>1</v>
      </c>
      <c r="L10" s="40"/>
      <c r="O10" s="27"/>
      <c r="P10" s="314"/>
      <c r="Q10" s="315"/>
      <c r="R10" s="314"/>
      <c r="S10" s="317"/>
      <c r="T10" s="315"/>
      <c r="U10" s="314"/>
      <c r="V10" s="315"/>
      <c r="W10" s="329"/>
      <c r="X10" s="282">
        <f>SUM(R12:T27)</f>
        <v>0</v>
      </c>
      <c r="Y10" s="282"/>
      <c r="Z10" s="68"/>
      <c r="AA10" s="269"/>
      <c r="AB10" s="270"/>
      <c r="AC10" s="270"/>
      <c r="AD10" s="270"/>
      <c r="AE10" s="270"/>
      <c r="AF10" s="270"/>
      <c r="AG10" s="270"/>
      <c r="AH10" s="271"/>
      <c r="AI10" s="65"/>
      <c r="AJ10" s="65"/>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row>
    <row r="11" spans="1:65" ht="29.25" customHeight="1" x14ac:dyDescent="0.25">
      <c r="A11" s="345" t="s">
        <v>153</v>
      </c>
      <c r="B11" s="346"/>
      <c r="C11" s="346"/>
      <c r="D11" s="346"/>
      <c r="E11" s="152" t="e">
        <f>ROUND(E9/E10, 4)</f>
        <v>#DIV/0!</v>
      </c>
      <c r="F11" s="4"/>
      <c r="G11" s="140"/>
      <c r="H11" s="141"/>
      <c r="I11" s="51"/>
      <c r="J11" s="9"/>
      <c r="K11" s="51"/>
      <c r="L11" s="41"/>
      <c r="O11" s="28"/>
      <c r="P11" s="145"/>
      <c r="Q11" s="146"/>
      <c r="R11" s="147"/>
      <c r="S11" s="148"/>
      <c r="T11" s="149"/>
      <c r="U11" s="147"/>
      <c r="V11" s="149"/>
      <c r="W11" s="150"/>
      <c r="X11" s="138"/>
      <c r="Y11" s="139"/>
      <c r="Z11" s="69"/>
      <c r="AA11" s="142"/>
      <c r="AB11" s="143"/>
      <c r="AC11" s="143"/>
      <c r="AD11" s="143"/>
      <c r="AE11" s="143"/>
      <c r="AF11" s="143"/>
      <c r="AG11" s="143"/>
      <c r="AH11" s="144"/>
      <c r="AI11" s="65"/>
      <c r="AJ11" s="65"/>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row>
    <row r="12" spans="1:65" ht="29.25" customHeight="1" thickBot="1" x14ac:dyDescent="0.3">
      <c r="A12" s="264" t="s">
        <v>154</v>
      </c>
      <c r="B12" s="265"/>
      <c r="C12" s="265"/>
      <c r="D12" s="266"/>
      <c r="E12" s="151">
        <f>IF(ISERROR(E9/E10),0, E9/E10)</f>
        <v>0</v>
      </c>
      <c r="F12" s="4"/>
      <c r="G12" s="267" t="s">
        <v>52</v>
      </c>
      <c r="H12" s="268"/>
      <c r="I12" s="51">
        <v>1</v>
      </c>
      <c r="J12" s="9"/>
      <c r="K12" s="51">
        <v>1</v>
      </c>
      <c r="L12" s="41"/>
      <c r="O12" s="28"/>
      <c r="P12" s="169"/>
      <c r="Q12" s="170"/>
      <c r="R12" s="166"/>
      <c r="S12" s="167"/>
      <c r="T12" s="168"/>
      <c r="U12" s="166"/>
      <c r="V12" s="168"/>
      <c r="W12" s="137" t="str">
        <f>IF(ISERROR(R12/U12),"",R12/U12)</f>
        <v/>
      </c>
      <c r="X12" s="279" t="s">
        <v>135</v>
      </c>
      <c r="Y12" s="280"/>
      <c r="Z12" s="69"/>
      <c r="AA12" s="269" t="s">
        <v>64</v>
      </c>
      <c r="AB12" s="270"/>
      <c r="AC12" s="270"/>
      <c r="AD12" s="270"/>
      <c r="AE12" s="270"/>
      <c r="AF12" s="270"/>
      <c r="AG12" s="270"/>
      <c r="AH12" s="271"/>
      <c r="AI12" s="65"/>
      <c r="AJ12" s="65"/>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row>
    <row r="13" spans="1:65" ht="33" customHeight="1" thickTop="1" thickBot="1" x14ac:dyDescent="0.3">
      <c r="A13" s="272" t="s">
        <v>80</v>
      </c>
      <c r="B13" s="265"/>
      <c r="C13" s="265"/>
      <c r="D13" s="265"/>
      <c r="E13" s="103" t="e">
        <f>IF(E11*1.6&gt;=1,1,IF(E11&lt;0.3,0,E11*1.6))</f>
        <v>#DIV/0!</v>
      </c>
      <c r="F13" s="4"/>
      <c r="G13" s="273" t="s">
        <v>162</v>
      </c>
      <c r="H13" s="274"/>
      <c r="I13" s="274"/>
      <c r="J13" s="274"/>
      <c r="K13" s="274"/>
      <c r="L13" s="275"/>
      <c r="O13" s="105"/>
      <c r="P13" s="169"/>
      <c r="Q13" s="170"/>
      <c r="R13" s="166"/>
      <c r="S13" s="167"/>
      <c r="T13" s="168"/>
      <c r="U13" s="166"/>
      <c r="V13" s="168"/>
      <c r="W13" s="137" t="str">
        <f>IF(ISERROR(R13/U13),"",R13/U13)</f>
        <v/>
      </c>
      <c r="X13" s="279"/>
      <c r="Y13" s="280"/>
      <c r="Z13" s="69"/>
      <c r="AA13" s="276" t="s">
        <v>67</v>
      </c>
      <c r="AB13" s="277"/>
      <c r="AC13" s="277"/>
      <c r="AD13" s="277"/>
      <c r="AE13" s="277"/>
      <c r="AF13" s="277"/>
      <c r="AG13" s="277"/>
      <c r="AH13" s="278"/>
      <c r="AI13" s="65"/>
      <c r="AJ13" s="65"/>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row>
    <row r="14" spans="1:65" ht="23.25" customHeight="1" thickBot="1" x14ac:dyDescent="0.3">
      <c r="A14" s="216" t="s">
        <v>79</v>
      </c>
      <c r="B14" s="217"/>
      <c r="C14" s="217"/>
      <c r="D14" s="217"/>
      <c r="E14" s="104" t="e">
        <f>IF(1-E13 = 1, 0, 1-E13)</f>
        <v>#DIV/0!</v>
      </c>
      <c r="G14" s="218">
        <v>2</v>
      </c>
      <c r="H14" s="219"/>
      <c r="I14" s="219"/>
      <c r="J14" s="219">
        <v>1</v>
      </c>
      <c r="K14" s="219"/>
      <c r="L14" s="220"/>
      <c r="O14" s="82"/>
      <c r="P14" s="171"/>
      <c r="Q14" s="172"/>
      <c r="R14" s="160"/>
      <c r="S14" s="161"/>
      <c r="T14" s="162"/>
      <c r="U14" s="160"/>
      <c r="V14" s="162"/>
      <c r="W14" s="175" t="str">
        <f t="shared" ref="W14:W27" si="0">IF(ISERROR(R14/U14),"",R14/U14)</f>
        <v/>
      </c>
      <c r="X14" s="281">
        <f>SUM(U12:V27)</f>
        <v>0</v>
      </c>
      <c r="Y14" s="282"/>
      <c r="Z14" s="70"/>
      <c r="AA14" s="347" t="s">
        <v>147</v>
      </c>
      <c r="AB14" s="347"/>
      <c r="AC14" s="347"/>
      <c r="AD14" s="347"/>
      <c r="AE14" s="347"/>
      <c r="AF14" s="347"/>
      <c r="AG14" s="347"/>
      <c r="AH14" s="347"/>
      <c r="AI14" s="65"/>
      <c r="AJ14" s="65"/>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row>
    <row r="15" spans="1:65" ht="5.25" customHeight="1" thickTop="1" thickBot="1" x14ac:dyDescent="0.3">
      <c r="A15" s="44"/>
      <c r="B15" s="11"/>
      <c r="C15" s="11"/>
      <c r="D15" s="11"/>
      <c r="E15" s="39"/>
      <c r="G15" s="29"/>
      <c r="H15" s="29"/>
      <c r="I15" s="38"/>
      <c r="K15" s="29"/>
      <c r="L15" s="29"/>
      <c r="O15" s="29"/>
      <c r="P15" s="173"/>
      <c r="Q15" s="174"/>
      <c r="R15" s="163"/>
      <c r="S15" s="164"/>
      <c r="T15" s="165"/>
      <c r="U15" s="163"/>
      <c r="V15" s="165"/>
      <c r="W15" s="176"/>
      <c r="X15" s="70"/>
      <c r="Y15" s="70"/>
      <c r="Z15" s="70"/>
      <c r="AA15" s="58"/>
      <c r="AB15" s="59"/>
      <c r="AC15" s="59"/>
      <c r="AD15" s="59"/>
      <c r="AE15" s="59"/>
      <c r="AF15" s="59"/>
      <c r="AG15" s="59"/>
      <c r="AH15" s="60"/>
      <c r="AI15" s="65"/>
      <c r="AJ15" s="65"/>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row>
    <row r="16" spans="1:65" ht="34.5" customHeight="1" thickTop="1" thickBot="1" x14ac:dyDescent="0.3">
      <c r="A16" s="221" t="s">
        <v>85</v>
      </c>
      <c r="B16" s="222"/>
      <c r="C16" s="222"/>
      <c r="D16" s="222"/>
      <c r="E16" s="223"/>
      <c r="G16" s="224" t="s">
        <v>94</v>
      </c>
      <c r="H16" s="225"/>
      <c r="I16" s="225"/>
      <c r="J16" s="225"/>
      <c r="K16" s="225"/>
      <c r="L16" s="226"/>
      <c r="O16" s="30"/>
      <c r="P16" s="169"/>
      <c r="Q16" s="170"/>
      <c r="R16" s="166"/>
      <c r="S16" s="167"/>
      <c r="T16" s="168"/>
      <c r="U16" s="166"/>
      <c r="V16" s="168"/>
      <c r="W16" s="137" t="str">
        <f t="shared" si="0"/>
        <v/>
      </c>
      <c r="X16" s="283" t="s">
        <v>133</v>
      </c>
      <c r="Y16" s="284"/>
      <c r="Z16" s="66"/>
      <c r="AA16" s="348" t="s">
        <v>149</v>
      </c>
      <c r="AB16" s="349"/>
      <c r="AC16" s="349"/>
      <c r="AD16" s="349"/>
      <c r="AE16" s="349"/>
      <c r="AF16" s="349"/>
      <c r="AG16" s="349"/>
      <c r="AH16" s="350"/>
      <c r="AI16" s="65"/>
      <c r="AJ16" s="65"/>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row>
    <row r="17" spans="1:69" ht="22.5" customHeight="1" thickBot="1" x14ac:dyDescent="0.3">
      <c r="A17" s="256" t="s">
        <v>62</v>
      </c>
      <c r="B17" s="257"/>
      <c r="C17" s="257"/>
      <c r="D17" s="257"/>
      <c r="E17" s="46"/>
      <c r="G17" s="258" t="s">
        <v>53</v>
      </c>
      <c r="H17" s="259"/>
      <c r="I17" s="259"/>
      <c r="J17" s="259"/>
      <c r="K17" s="205" t="e">
        <f>INDEX(LunchFree,I10)*D22+INDEX(LunchPaid,I12)*D23+INDEX(sixcents,G14)*(D22+D23)</f>
        <v>#DIV/0!</v>
      </c>
      <c r="L17" s="206"/>
      <c r="P17" s="171"/>
      <c r="Q17" s="172"/>
      <c r="R17" s="160"/>
      <c r="S17" s="161"/>
      <c r="T17" s="162"/>
      <c r="U17" s="160"/>
      <c r="V17" s="162"/>
      <c r="W17" s="175" t="str">
        <f t="shared" si="0"/>
        <v/>
      </c>
      <c r="X17" s="285" t="str">
        <f>IF(ISERROR(X10/X14),"",X10/X14)</f>
        <v/>
      </c>
      <c r="Y17" s="286"/>
      <c r="Z17" s="65"/>
      <c r="AA17" s="65"/>
      <c r="AB17" s="65"/>
      <c r="AC17" s="65"/>
      <c r="AD17" s="65"/>
      <c r="AE17" s="65"/>
      <c r="AF17" s="65"/>
      <c r="AG17" s="65"/>
      <c r="AH17" s="65"/>
      <c r="AI17" s="65"/>
      <c r="AJ17" s="65"/>
    </row>
    <row r="18" spans="1:69" ht="21" customHeight="1" thickBot="1" x14ac:dyDescent="0.3">
      <c r="A18" s="260" t="s">
        <v>63</v>
      </c>
      <c r="B18" s="261"/>
      <c r="C18" s="261"/>
      <c r="D18" s="261">
        <v>965</v>
      </c>
      <c r="E18" s="47"/>
      <c r="G18" s="262" t="s">
        <v>54</v>
      </c>
      <c r="H18" s="263"/>
      <c r="I18" s="263"/>
      <c r="J18" s="263"/>
      <c r="K18" s="214" t="e">
        <f>INDEX(Breakfree,K10)*D24+INDEX(Breakpaid,K12)*D25</f>
        <v>#DIV/0!</v>
      </c>
      <c r="L18" s="215"/>
      <c r="N18" s="1"/>
      <c r="P18" s="173"/>
      <c r="Q18" s="174"/>
      <c r="R18" s="163"/>
      <c r="S18" s="164"/>
      <c r="T18" s="165"/>
      <c r="U18" s="163"/>
      <c r="V18" s="165"/>
      <c r="W18" s="176"/>
    </row>
    <row r="19" spans="1:69" ht="24" customHeight="1" thickTop="1" thickBot="1" x14ac:dyDescent="0.3">
      <c r="A19" s="185" t="s">
        <v>77</v>
      </c>
      <c r="B19" s="186"/>
      <c r="C19" s="186"/>
      <c r="D19" s="186">
        <f>D17+D18</f>
        <v>965</v>
      </c>
      <c r="E19" s="89">
        <f>E17+E18</f>
        <v>0</v>
      </c>
      <c r="G19" s="187" t="s">
        <v>55</v>
      </c>
      <c r="H19" s="188"/>
      <c r="I19" s="188"/>
      <c r="J19" s="189"/>
      <c r="K19" s="193" t="e">
        <f>K17+K18</f>
        <v>#DIV/0!</v>
      </c>
      <c r="L19" s="194"/>
      <c r="M19" s="19"/>
      <c r="N19" s="106"/>
      <c r="O19" s="19"/>
      <c r="P19" s="171"/>
      <c r="Q19" s="172"/>
      <c r="R19" s="160"/>
      <c r="S19" s="161"/>
      <c r="T19" s="162"/>
      <c r="U19" s="160"/>
      <c r="V19" s="162"/>
      <c r="W19" s="175" t="str">
        <f t="shared" si="0"/>
        <v/>
      </c>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1:69" ht="12" customHeight="1" thickTop="1" thickBot="1" x14ac:dyDescent="0.3">
      <c r="A20" s="197" t="s">
        <v>101</v>
      </c>
      <c r="B20" s="198"/>
      <c r="C20" s="199"/>
      <c r="D20" s="90" t="s">
        <v>75</v>
      </c>
      <c r="E20" s="91" t="s">
        <v>76</v>
      </c>
      <c r="G20" s="190"/>
      <c r="H20" s="191"/>
      <c r="I20" s="191"/>
      <c r="J20" s="192"/>
      <c r="K20" s="195"/>
      <c r="L20" s="196"/>
      <c r="M20" s="19"/>
      <c r="N20" s="19"/>
      <c r="O20" s="19"/>
      <c r="P20" s="173"/>
      <c r="Q20" s="174"/>
      <c r="R20" s="163"/>
      <c r="S20" s="164"/>
      <c r="T20" s="165"/>
      <c r="U20" s="163"/>
      <c r="V20" s="165"/>
      <c r="W20" s="176"/>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row>
    <row r="21" spans="1:69" ht="27.75" customHeight="1" thickBot="1" x14ac:dyDescent="0.35">
      <c r="A21" s="200"/>
      <c r="B21" s="201"/>
      <c r="C21" s="202"/>
      <c r="D21" s="92"/>
      <c r="E21" s="93"/>
      <c r="F21" s="13"/>
      <c r="G21" s="203" t="s">
        <v>56</v>
      </c>
      <c r="H21" s="204"/>
      <c r="I21" s="204"/>
      <c r="J21" s="204"/>
      <c r="K21" s="205" t="e">
        <f>INDEX(LunchFree,I10)*E13+INDEX(LunchPaid,I12)*E14+INDEX(sixcents,G14)</f>
        <v>#DIV/0!</v>
      </c>
      <c r="L21" s="206"/>
      <c r="M21" s="31"/>
      <c r="N21" s="31"/>
      <c r="O21" s="31"/>
      <c r="P21" s="169"/>
      <c r="Q21" s="170"/>
      <c r="R21" s="166"/>
      <c r="S21" s="167"/>
      <c r="T21" s="168"/>
      <c r="U21" s="166"/>
      <c r="V21" s="168"/>
      <c r="W21" s="137" t="str">
        <f t="shared" si="0"/>
        <v/>
      </c>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row>
    <row r="22" spans="1:69" ht="32.25" customHeight="1" thickTop="1" thickBot="1" x14ac:dyDescent="0.3">
      <c r="A22" s="207" t="s">
        <v>10</v>
      </c>
      <c r="B22" s="208"/>
      <c r="C22" s="209"/>
      <c r="D22" s="210" t="e">
        <f>ROUND(((E17*D21)+E17)*E13,0)</f>
        <v>#DIV/0!</v>
      </c>
      <c r="E22" s="211"/>
      <c r="F22" s="12"/>
      <c r="G22" s="212" t="s">
        <v>57</v>
      </c>
      <c r="H22" s="213"/>
      <c r="I22" s="213"/>
      <c r="J22" s="213"/>
      <c r="K22" s="214" t="e">
        <f>INDEX(Breakfree,K10)*E13+INDEX(Breakpaid,K12)*E14</f>
        <v>#DIV/0!</v>
      </c>
      <c r="L22" s="215"/>
      <c r="M22" s="31"/>
      <c r="N22" s="31"/>
      <c r="O22" s="31"/>
      <c r="P22" s="169"/>
      <c r="Q22" s="170"/>
      <c r="R22" s="166"/>
      <c r="S22" s="167"/>
      <c r="T22" s="168"/>
      <c r="U22" s="166"/>
      <c r="V22" s="168"/>
      <c r="W22" s="137" t="str">
        <f t="shared" si="0"/>
        <v/>
      </c>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row>
    <row r="23" spans="1:69" ht="35.25" customHeight="1" thickTop="1" thickBot="1" x14ac:dyDescent="0.3">
      <c r="A23" s="177" t="s">
        <v>11</v>
      </c>
      <c r="B23" s="178"/>
      <c r="C23" s="179"/>
      <c r="D23" s="180" t="e">
        <f>ROUND(((E17*D21)+E17)-D22,0)</f>
        <v>#DIV/0!</v>
      </c>
      <c r="E23" s="181"/>
      <c r="F23" s="12"/>
      <c r="G23" s="182" t="s">
        <v>100</v>
      </c>
      <c r="H23" s="183"/>
      <c r="I23" s="183"/>
      <c r="J23" s="183"/>
      <c r="K23" s="183"/>
      <c r="L23" s="184"/>
      <c r="M23" s="31"/>
      <c r="N23" s="31"/>
      <c r="O23" s="31"/>
      <c r="P23" s="169"/>
      <c r="Q23" s="170"/>
      <c r="R23" s="166"/>
      <c r="S23" s="167"/>
      <c r="T23" s="168"/>
      <c r="U23" s="166"/>
      <c r="V23" s="168"/>
      <c r="W23" s="137" t="str">
        <f t="shared" si="0"/>
        <v/>
      </c>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row>
    <row r="24" spans="1:69" ht="28.5" customHeight="1" thickBot="1" x14ac:dyDescent="0.3">
      <c r="A24" s="177" t="s">
        <v>12</v>
      </c>
      <c r="B24" s="178"/>
      <c r="C24" s="179"/>
      <c r="D24" s="180" t="e">
        <f>ROUND(((E18*E21)+E18)*E13,0)</f>
        <v>#DIV/0!</v>
      </c>
      <c r="E24" s="181"/>
      <c r="G24" s="244" t="s">
        <v>96</v>
      </c>
      <c r="H24" s="245"/>
      <c r="I24" s="245"/>
      <c r="J24" s="238"/>
      <c r="K24" s="239"/>
      <c r="L24" s="240"/>
      <c r="M24" s="31"/>
      <c r="N24" s="31"/>
      <c r="O24" s="31"/>
      <c r="P24" s="169"/>
      <c r="Q24" s="170"/>
      <c r="R24" s="166"/>
      <c r="S24" s="167"/>
      <c r="T24" s="168"/>
      <c r="U24" s="166"/>
      <c r="V24" s="168"/>
      <c r="W24" s="137" t="str">
        <f t="shared" si="0"/>
        <v/>
      </c>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O24" s="42"/>
      <c r="BP24" s="42"/>
      <c r="BQ24" s="42"/>
    </row>
    <row r="25" spans="1:69" ht="27.75" customHeight="1" thickBot="1" x14ac:dyDescent="0.3">
      <c r="A25" s="233" t="s">
        <v>13</v>
      </c>
      <c r="B25" s="234"/>
      <c r="C25" s="235"/>
      <c r="D25" s="236" t="e">
        <f>ROUND(((E18*E21)+E18)-D24,0)</f>
        <v>#DIV/0!</v>
      </c>
      <c r="E25" s="237"/>
      <c r="F25" s="5"/>
      <c r="G25" s="250" t="s">
        <v>95</v>
      </c>
      <c r="H25" s="251"/>
      <c r="I25" s="251"/>
      <c r="J25" s="241"/>
      <c r="K25" s="242"/>
      <c r="L25" s="243"/>
      <c r="M25" s="31"/>
      <c r="N25" s="31"/>
      <c r="O25" s="31"/>
      <c r="P25" s="169"/>
      <c r="Q25" s="170"/>
      <c r="R25" s="166"/>
      <c r="S25" s="167"/>
      <c r="T25" s="168"/>
      <c r="U25" s="166"/>
      <c r="V25" s="168"/>
      <c r="W25" s="137" t="str">
        <f t="shared" si="0"/>
        <v/>
      </c>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row>
    <row r="26" spans="1:69" ht="36.75" customHeight="1" thickTop="1" x14ac:dyDescent="0.25">
      <c r="A26" s="227" t="s">
        <v>102</v>
      </c>
      <c r="B26" s="228"/>
      <c r="C26" s="228"/>
      <c r="D26" s="228"/>
      <c r="E26" s="228"/>
      <c r="F26" s="229"/>
      <c r="G26" s="246" t="s">
        <v>99</v>
      </c>
      <c r="H26" s="247"/>
      <c r="I26" s="247"/>
      <c r="J26" s="108" t="e">
        <f>IF(OR(SUM(J24:L25)=0,K17=0),"",K17-J24)</f>
        <v>#DIV/0!</v>
      </c>
      <c r="K26" s="252" t="s">
        <v>97</v>
      </c>
      <c r="L26" s="253"/>
      <c r="M26" s="31"/>
      <c r="N26" s="31"/>
      <c r="O26" s="31"/>
      <c r="P26" s="169"/>
      <c r="Q26" s="170"/>
      <c r="R26" s="166"/>
      <c r="S26" s="167"/>
      <c r="T26" s="168"/>
      <c r="U26" s="166"/>
      <c r="V26" s="168"/>
      <c r="W26" s="137" t="str">
        <f t="shared" si="0"/>
        <v/>
      </c>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row>
    <row r="27" spans="1:69" ht="39.75" customHeight="1" thickBot="1" x14ac:dyDescent="0.3">
      <c r="A27" s="230"/>
      <c r="B27" s="231"/>
      <c r="C27" s="231"/>
      <c r="D27" s="231"/>
      <c r="E27" s="231"/>
      <c r="F27" s="232"/>
      <c r="G27" s="248" t="s">
        <v>98</v>
      </c>
      <c r="H27" s="249"/>
      <c r="I27" s="249"/>
      <c r="J27" s="107" t="e">
        <f>IF(OR(SUM(J24:L25)=0,K18=0),"",K18-J25)</f>
        <v>#DIV/0!</v>
      </c>
      <c r="K27" s="254" t="e">
        <f>IF(SUM(J26:J27)=0,"",SUM(J26:J27))</f>
        <v>#DIV/0!</v>
      </c>
      <c r="L27" s="255"/>
      <c r="M27" s="31"/>
      <c r="N27" s="31"/>
      <c r="O27" s="31"/>
      <c r="P27" s="169"/>
      <c r="Q27" s="170"/>
      <c r="R27" s="166"/>
      <c r="S27" s="167"/>
      <c r="T27" s="168"/>
      <c r="U27" s="166"/>
      <c r="V27" s="168"/>
      <c r="W27" s="137" t="str">
        <f t="shared" si="0"/>
        <v/>
      </c>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row>
    <row r="28" spans="1:69" ht="45" customHeight="1" thickTop="1" x14ac:dyDescent="0.3">
      <c r="A28" s="351" t="s">
        <v>160</v>
      </c>
      <c r="B28" s="352"/>
      <c r="C28" s="352"/>
      <c r="D28" s="352"/>
      <c r="E28" s="352"/>
      <c r="F28" s="352"/>
      <c r="G28" s="352"/>
      <c r="H28" s="352"/>
    </row>
    <row r="29" spans="1:69" ht="57" customHeight="1" x14ac:dyDescent="0.25">
      <c r="A29" s="330" t="s">
        <v>137</v>
      </c>
      <c r="B29" s="331"/>
      <c r="C29" s="331"/>
      <c r="D29" s="331"/>
      <c r="E29" s="331"/>
      <c r="F29" s="331"/>
      <c r="G29" s="331"/>
      <c r="H29" s="331"/>
    </row>
    <row r="30" spans="1:69" ht="24" customHeight="1" x14ac:dyDescent="0.25">
      <c r="A30" s="341" t="s">
        <v>1</v>
      </c>
      <c r="B30" s="341"/>
      <c r="C30" s="341"/>
      <c r="D30" s="332" t="s">
        <v>2</v>
      </c>
      <c r="E30" s="333"/>
      <c r="F30" s="333"/>
      <c r="G30" s="333"/>
      <c r="H30" s="334"/>
    </row>
    <row r="31" spans="1:69" ht="21.75" customHeight="1" x14ac:dyDescent="0.25">
      <c r="A31" s="134" t="s">
        <v>138</v>
      </c>
      <c r="B31" s="134" t="s">
        <v>3</v>
      </c>
      <c r="C31" s="134" t="s">
        <v>4</v>
      </c>
      <c r="D31" s="134" t="s">
        <v>138</v>
      </c>
      <c r="E31" s="134" t="s">
        <v>3</v>
      </c>
      <c r="F31" s="332" t="s">
        <v>4</v>
      </c>
      <c r="G31" s="333"/>
      <c r="H31" s="334"/>
    </row>
    <row r="32" spans="1:69" ht="15" customHeight="1" x14ac:dyDescent="0.25">
      <c r="A32" s="134" t="s">
        <v>139</v>
      </c>
      <c r="B32" s="49">
        <v>0</v>
      </c>
      <c r="C32" s="49">
        <v>0</v>
      </c>
      <c r="D32" s="154" t="s">
        <v>139</v>
      </c>
      <c r="E32" s="49">
        <v>0</v>
      </c>
      <c r="F32" s="335">
        <v>0</v>
      </c>
      <c r="G32" s="336"/>
      <c r="H32" s="337"/>
    </row>
    <row r="33" spans="1:8" ht="15" customHeight="1" x14ac:dyDescent="0.25">
      <c r="A33" s="136"/>
      <c r="B33" s="100" t="s">
        <v>8</v>
      </c>
      <c r="C33" s="100" t="s">
        <v>8</v>
      </c>
      <c r="D33" s="155"/>
      <c r="E33" s="100" t="s">
        <v>8</v>
      </c>
      <c r="F33" s="335" t="s">
        <v>8</v>
      </c>
      <c r="G33" s="336"/>
      <c r="H33" s="337"/>
    </row>
    <row r="34" spans="1:8" ht="15" customHeight="1" x14ac:dyDescent="0.25">
      <c r="A34" s="136" t="s">
        <v>140</v>
      </c>
      <c r="B34" s="156">
        <v>4.33</v>
      </c>
      <c r="C34" s="156">
        <v>0.77</v>
      </c>
      <c r="D34" s="157" t="s">
        <v>144</v>
      </c>
      <c r="E34" s="156">
        <v>2.2599999999999998</v>
      </c>
      <c r="F34" s="338">
        <v>0.5</v>
      </c>
      <c r="G34" s="339"/>
      <c r="H34" s="340"/>
    </row>
    <row r="35" spans="1:8" ht="15" customHeight="1" x14ac:dyDescent="0.25">
      <c r="A35" s="136" t="s">
        <v>141</v>
      </c>
      <c r="B35" s="156">
        <v>4.3499999999999996</v>
      </c>
      <c r="C35" s="156">
        <v>0.79</v>
      </c>
      <c r="D35" s="157" t="s">
        <v>145</v>
      </c>
      <c r="E35" s="156">
        <v>2.67</v>
      </c>
      <c r="F35" s="338">
        <v>0.5</v>
      </c>
      <c r="G35" s="339"/>
      <c r="H35" s="340"/>
    </row>
    <row r="36" spans="1:8" x14ac:dyDescent="0.25">
      <c r="A36" s="136" t="s">
        <v>142</v>
      </c>
      <c r="B36" s="156">
        <v>4.5</v>
      </c>
      <c r="C36" s="156">
        <v>0.85</v>
      </c>
      <c r="D36" s="157"/>
      <c r="E36" s="48" t="s">
        <v>5</v>
      </c>
      <c r="F36" s="342" t="s">
        <v>5</v>
      </c>
      <c r="G36" s="343"/>
      <c r="H36" s="344"/>
    </row>
    <row r="37" spans="1:8" x14ac:dyDescent="0.25">
      <c r="A37" s="136"/>
      <c r="B37" s="101" t="s">
        <v>5</v>
      </c>
      <c r="C37" s="48" t="s">
        <v>5</v>
      </c>
      <c r="D37" s="157" t="s">
        <v>144</v>
      </c>
      <c r="E37" s="156">
        <v>3.53</v>
      </c>
      <c r="F37" s="338">
        <v>0.69</v>
      </c>
      <c r="G37" s="339"/>
      <c r="H37" s="340"/>
    </row>
    <row r="38" spans="1:8" x14ac:dyDescent="0.25">
      <c r="A38" s="136" t="s">
        <v>140</v>
      </c>
      <c r="B38" s="156">
        <v>6.77</v>
      </c>
      <c r="C38" s="156">
        <v>1.01</v>
      </c>
      <c r="D38" s="157" t="s">
        <v>145</v>
      </c>
      <c r="E38" s="156">
        <v>4.21</v>
      </c>
      <c r="F38" s="338">
        <v>0.69</v>
      </c>
      <c r="G38" s="339"/>
      <c r="H38" s="340"/>
    </row>
    <row r="39" spans="1:8" ht="30" x14ac:dyDescent="0.25">
      <c r="A39" s="136" t="s">
        <v>141</v>
      </c>
      <c r="B39" s="156">
        <v>6.79</v>
      </c>
      <c r="C39" s="156">
        <v>1.03</v>
      </c>
      <c r="D39" s="157"/>
      <c r="E39" s="158" t="s">
        <v>163</v>
      </c>
      <c r="F39" s="356" t="s">
        <v>163</v>
      </c>
      <c r="G39" s="357"/>
      <c r="H39" s="358"/>
    </row>
    <row r="40" spans="1:8" x14ac:dyDescent="0.25">
      <c r="A40" s="136" t="s">
        <v>142</v>
      </c>
      <c r="B40" s="156">
        <v>7.02</v>
      </c>
      <c r="C40" s="156">
        <v>1.1100000000000001</v>
      </c>
      <c r="D40" s="157" t="s">
        <v>144</v>
      </c>
      <c r="E40" s="156">
        <v>2.61</v>
      </c>
      <c r="F40" s="359">
        <v>0.55000000000000004</v>
      </c>
      <c r="G40" s="360"/>
      <c r="H40" s="361"/>
    </row>
    <row r="41" spans="1:8" ht="30" x14ac:dyDescent="0.25">
      <c r="A41" s="136"/>
      <c r="B41" s="158" t="s">
        <v>163</v>
      </c>
      <c r="C41" s="158" t="s">
        <v>163</v>
      </c>
      <c r="D41" s="157" t="s">
        <v>145</v>
      </c>
      <c r="E41" s="156">
        <v>3.09</v>
      </c>
      <c r="F41" s="338">
        <v>0.55000000000000004</v>
      </c>
      <c r="G41" s="339"/>
      <c r="H41" s="340"/>
    </row>
    <row r="42" spans="1:8" x14ac:dyDescent="0.25">
      <c r="A42" s="136" t="s">
        <v>140</v>
      </c>
      <c r="B42" s="156">
        <v>5</v>
      </c>
      <c r="C42" s="156">
        <v>0.84</v>
      </c>
      <c r="D42" s="353" t="s">
        <v>143</v>
      </c>
      <c r="E42" s="48" t="s">
        <v>7</v>
      </c>
      <c r="F42" s="335" t="s">
        <v>7</v>
      </c>
      <c r="G42" s="336"/>
      <c r="H42" s="337"/>
    </row>
    <row r="43" spans="1:8" ht="15" customHeight="1" x14ac:dyDescent="0.25">
      <c r="A43" s="136" t="s">
        <v>141</v>
      </c>
      <c r="B43" s="156">
        <v>5.0199999999999996</v>
      </c>
      <c r="C43" s="156">
        <v>0.86</v>
      </c>
      <c r="D43" s="354"/>
      <c r="E43" s="49"/>
      <c r="F43" s="335"/>
      <c r="G43" s="336"/>
      <c r="H43" s="337"/>
    </row>
    <row r="44" spans="1:8" x14ac:dyDescent="0.25">
      <c r="A44" s="136" t="s">
        <v>142</v>
      </c>
      <c r="B44" s="156">
        <v>5.19</v>
      </c>
      <c r="C44" s="156">
        <v>0.92</v>
      </c>
      <c r="D44" s="354"/>
      <c r="E44" s="49"/>
      <c r="F44" s="335"/>
      <c r="G44" s="336"/>
      <c r="H44" s="337"/>
    </row>
    <row r="45" spans="1:8" ht="15" customHeight="1" x14ac:dyDescent="0.25">
      <c r="A45" s="353" t="s">
        <v>143</v>
      </c>
      <c r="B45" s="101" t="s">
        <v>7</v>
      </c>
      <c r="C45" s="100" t="s">
        <v>7</v>
      </c>
      <c r="D45" s="354"/>
      <c r="E45" s="49"/>
      <c r="F45" s="335"/>
      <c r="G45" s="336"/>
      <c r="H45" s="337"/>
    </row>
    <row r="46" spans="1:8" x14ac:dyDescent="0.25">
      <c r="A46" s="354"/>
      <c r="B46" s="48"/>
      <c r="C46" s="49"/>
      <c r="D46" s="354"/>
      <c r="E46" s="49"/>
      <c r="F46" s="335"/>
      <c r="G46" s="336"/>
      <c r="H46" s="337"/>
    </row>
    <row r="47" spans="1:8" x14ac:dyDescent="0.25">
      <c r="A47" s="354"/>
      <c r="B47" s="49"/>
      <c r="C47" s="49"/>
      <c r="D47" s="354"/>
      <c r="E47" s="49"/>
      <c r="F47" s="335"/>
      <c r="G47" s="336"/>
      <c r="H47" s="337"/>
    </row>
    <row r="48" spans="1:8" x14ac:dyDescent="0.25">
      <c r="A48" s="354"/>
      <c r="B48" s="49"/>
      <c r="C48" s="49"/>
      <c r="D48" s="354"/>
      <c r="E48" s="49"/>
      <c r="F48" s="335"/>
      <c r="G48" s="336"/>
      <c r="H48" s="337"/>
    </row>
    <row r="49" spans="1:12" x14ac:dyDescent="0.25">
      <c r="A49" s="354"/>
      <c r="B49" s="49"/>
      <c r="C49" s="49"/>
      <c r="D49" s="354"/>
      <c r="E49" s="49"/>
      <c r="F49" s="335"/>
      <c r="G49" s="336"/>
      <c r="H49" s="337"/>
    </row>
    <row r="50" spans="1:12" x14ac:dyDescent="0.25">
      <c r="A50" s="354"/>
      <c r="B50" s="49"/>
      <c r="C50" s="49"/>
      <c r="D50" s="354"/>
      <c r="E50" s="49"/>
      <c r="F50" s="335"/>
      <c r="G50" s="336"/>
      <c r="H50" s="337"/>
      <c r="I50" s="35"/>
      <c r="J50" s="35"/>
      <c r="K50" s="35"/>
      <c r="L50" s="35"/>
    </row>
    <row r="51" spans="1:12" x14ac:dyDescent="0.25">
      <c r="A51" s="354"/>
      <c r="B51" s="49"/>
      <c r="C51" s="49"/>
      <c r="D51" s="354"/>
      <c r="E51" s="49"/>
      <c r="F51" s="335"/>
      <c r="G51" s="336"/>
      <c r="H51" s="337"/>
      <c r="I51" s="35"/>
      <c r="J51" s="35" t="s">
        <v>19</v>
      </c>
      <c r="K51" s="35"/>
      <c r="L51" s="35" t="s">
        <v>20</v>
      </c>
    </row>
    <row r="52" spans="1:12" x14ac:dyDescent="0.25">
      <c r="A52" s="354"/>
      <c r="B52" s="49"/>
      <c r="C52" s="49"/>
      <c r="D52" s="354"/>
      <c r="E52" s="49"/>
      <c r="F52" s="335"/>
      <c r="G52" s="336"/>
      <c r="H52" s="337"/>
      <c r="I52" s="35"/>
      <c r="J52" s="35"/>
      <c r="K52" s="35"/>
      <c r="L52" s="35"/>
    </row>
    <row r="53" spans="1:12" x14ac:dyDescent="0.25">
      <c r="A53" s="354"/>
      <c r="B53" s="49"/>
      <c r="C53" s="49"/>
      <c r="D53" s="354"/>
      <c r="E53" s="49"/>
      <c r="F53" s="335"/>
      <c r="G53" s="336"/>
      <c r="H53" s="337"/>
      <c r="I53" s="35"/>
      <c r="J53" s="35" t="s">
        <v>15</v>
      </c>
      <c r="K53" s="35"/>
      <c r="L53" s="35" t="s">
        <v>15</v>
      </c>
    </row>
    <row r="54" spans="1:12" x14ac:dyDescent="0.25">
      <c r="A54" s="354"/>
      <c r="B54" s="49"/>
      <c r="C54" s="49"/>
      <c r="D54" s="354"/>
      <c r="E54" s="49"/>
      <c r="F54" s="335"/>
      <c r="G54" s="336"/>
      <c r="H54" s="337"/>
      <c r="I54" s="35"/>
      <c r="J54" s="35" t="s">
        <v>16</v>
      </c>
      <c r="K54" s="35"/>
      <c r="L54" s="35" t="s">
        <v>16</v>
      </c>
    </row>
    <row r="55" spans="1:12" x14ac:dyDescent="0.25">
      <c r="A55" s="354"/>
      <c r="B55" s="49" t="s">
        <v>9</v>
      </c>
      <c r="C55" s="49"/>
      <c r="D55" s="354"/>
      <c r="E55" s="49"/>
      <c r="F55" s="8"/>
      <c r="G55" s="153">
        <v>0</v>
      </c>
      <c r="H55" s="8"/>
    </row>
    <row r="56" spans="1:12" x14ac:dyDescent="0.25">
      <c r="A56" s="355"/>
      <c r="B56" s="49"/>
      <c r="C56" s="49"/>
      <c r="D56" s="355"/>
      <c r="E56" s="49"/>
      <c r="F56" s="8"/>
      <c r="G56" s="153">
        <v>0.08</v>
      </c>
      <c r="H56" s="8"/>
    </row>
    <row r="57" spans="1:12" x14ac:dyDescent="0.25">
      <c r="A57" s="27"/>
      <c r="B57" s="27"/>
      <c r="C57" s="27"/>
      <c r="D57" s="27"/>
      <c r="E57" s="37"/>
      <c r="G57" s="88">
        <v>0</v>
      </c>
    </row>
    <row r="58" spans="1:12" x14ac:dyDescent="0.25">
      <c r="A58" s="27"/>
      <c r="B58" s="27"/>
      <c r="C58" s="27"/>
      <c r="D58" s="27"/>
      <c r="E58" s="37"/>
      <c r="G58" s="88">
        <v>0.06</v>
      </c>
    </row>
    <row r="59" spans="1:12" x14ac:dyDescent="0.25">
      <c r="A59" s="27"/>
      <c r="B59" s="27"/>
      <c r="C59" s="27"/>
      <c r="D59" s="27"/>
      <c r="E59" s="37"/>
    </row>
    <row r="60" spans="1:12" x14ac:dyDescent="0.25">
      <c r="A60" s="27"/>
      <c r="B60" s="27"/>
      <c r="C60" s="27"/>
      <c r="D60" s="27"/>
      <c r="E60" s="37"/>
    </row>
    <row r="61" spans="1:12" x14ac:dyDescent="0.25">
      <c r="A61" s="27"/>
      <c r="B61" s="27"/>
      <c r="C61" s="27"/>
      <c r="D61" s="27"/>
      <c r="E61" s="37"/>
    </row>
    <row r="62" spans="1:12" x14ac:dyDescent="0.25">
      <c r="A62" s="27"/>
      <c r="B62" s="27"/>
      <c r="C62" s="27"/>
      <c r="D62" s="27"/>
      <c r="E62" s="37"/>
    </row>
    <row r="63" spans="1:12" x14ac:dyDescent="0.25">
      <c r="A63" s="27"/>
      <c r="B63" s="27"/>
      <c r="C63" s="27"/>
      <c r="D63" s="27"/>
      <c r="E63" s="37"/>
    </row>
    <row r="64" spans="1:12" x14ac:dyDescent="0.25">
      <c r="A64" s="27"/>
      <c r="B64" s="27"/>
      <c r="C64" s="27"/>
      <c r="D64" s="27"/>
      <c r="E64" s="37"/>
    </row>
    <row r="76" spans="1:5" x14ac:dyDescent="0.25">
      <c r="A76" s="27"/>
      <c r="B76" s="27"/>
      <c r="C76" s="27"/>
      <c r="D76" s="27"/>
      <c r="E76" s="37"/>
    </row>
    <row r="77" spans="1:5" x14ac:dyDescent="0.25">
      <c r="A77" s="27"/>
      <c r="B77" s="27"/>
      <c r="C77" s="27"/>
      <c r="D77" s="27"/>
      <c r="E77" s="37"/>
    </row>
    <row r="78" spans="1:5" x14ac:dyDescent="0.25">
      <c r="A78" s="27"/>
      <c r="B78" s="27"/>
      <c r="C78" s="27"/>
      <c r="D78" s="27"/>
      <c r="E78" s="37"/>
    </row>
    <row r="79" spans="1:5" x14ac:dyDescent="0.25">
      <c r="A79" s="27"/>
      <c r="B79" s="27"/>
      <c r="C79" s="27"/>
      <c r="D79" s="27"/>
      <c r="E79" s="37"/>
    </row>
    <row r="80" spans="1:5" x14ac:dyDescent="0.25">
      <c r="A80" s="27"/>
      <c r="B80" s="27"/>
      <c r="C80" s="27"/>
      <c r="D80" s="27"/>
      <c r="E80" s="37"/>
    </row>
    <row r="81" spans="1:5" x14ac:dyDescent="0.25">
      <c r="A81" s="27"/>
      <c r="B81" s="27"/>
      <c r="C81" s="27"/>
      <c r="D81" s="27"/>
      <c r="E81" s="37"/>
    </row>
    <row r="84" spans="1:5" ht="24.75" customHeight="1" x14ac:dyDescent="0.25"/>
    <row r="98" ht="72.75" customHeight="1" x14ac:dyDescent="0.25"/>
  </sheetData>
  <dataConsolidate/>
  <mergeCells count="142">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xr:uid="{00000000-0002-0000-0100-00000100000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xr:uid="{00000000-0002-0000-0100-000002000000}">
      <formula1>IF(E9/E10&gt;1,"ERROR",IF(E9/E10&lt;0.4,"CHECK",E9/E10))</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142875</xdr:colOff>
                    <xdr:row>9</xdr:row>
                    <xdr:rowOff>0</xdr:rowOff>
                  </from>
                  <to>
                    <xdr:col>9</xdr:col>
                    <xdr:colOff>257175</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142875</xdr:colOff>
                    <xdr:row>11</xdr:row>
                    <xdr:rowOff>0</xdr:rowOff>
                  </from>
                  <to>
                    <xdr:col>9</xdr:col>
                    <xdr:colOff>257175</xdr:colOff>
                    <xdr:row>11</xdr:row>
                    <xdr:rowOff>257175</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485775</xdr:colOff>
                    <xdr:row>9</xdr:row>
                    <xdr:rowOff>9525</xdr:rowOff>
                  </from>
                  <to>
                    <xdr:col>10</xdr:col>
                    <xdr:colOff>419100</xdr:colOff>
                    <xdr:row>9</xdr:row>
                    <xdr:rowOff>257175</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485775</xdr:colOff>
                    <xdr:row>11</xdr:row>
                    <xdr:rowOff>0</xdr:rowOff>
                  </from>
                  <to>
                    <xdr:col>10</xdr:col>
                    <xdr:colOff>419100</xdr:colOff>
                    <xdr:row>11</xdr:row>
                    <xdr:rowOff>257175</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676275</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5" x14ac:dyDescent="0.25"/>
  <cols>
    <col min="1" max="1" width="14.5703125" customWidth="1"/>
    <col min="2" max="2" width="16.425781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customWidth="1"/>
    <col min="14" max="14" width="14.5703125" customWidth="1"/>
    <col min="15" max="15" width="14.42578125" customWidth="1"/>
    <col min="16" max="22" width="10.42578125" customWidth="1"/>
    <col min="23" max="25" width="5.42578125" customWidth="1"/>
    <col min="26" max="28" width="4.42578125" customWidth="1"/>
    <col min="29" max="29" width="11.5703125" customWidth="1"/>
    <col min="30" max="30" width="12.42578125" customWidth="1"/>
    <col min="31" max="31" width="13.42578125" customWidth="1"/>
    <col min="32" max="32" width="19.5703125" customWidth="1"/>
    <col min="33" max="34" width="9.42578125" customWidth="1"/>
    <col min="35" max="35" width="11.140625" customWidth="1"/>
    <col min="36" max="36" width="4.42578125" customWidth="1"/>
    <col min="37" max="38" width="7.42578125" customWidth="1"/>
    <col min="39" max="39" width="36.5703125" customWidth="1"/>
    <col min="40" max="63" width="4.42578125" customWidth="1"/>
    <col min="65" max="67" width="9.140625" customWidth="1"/>
  </cols>
  <sheetData>
    <row r="1" spans="1:63" ht="38.25" customHeight="1" thickTop="1" thickBot="1" x14ac:dyDescent="0.3">
      <c r="A1" s="287" t="s">
        <v>92</v>
      </c>
      <c r="B1" s="288"/>
      <c r="C1" s="288"/>
      <c r="D1" s="288"/>
      <c r="E1" s="288"/>
      <c r="F1" s="288"/>
      <c r="G1" s="288"/>
      <c r="H1" s="288"/>
      <c r="I1" s="288"/>
      <c r="J1" s="288"/>
      <c r="K1" s="288"/>
      <c r="L1" s="289"/>
      <c r="O1" s="290" t="s">
        <v>90</v>
      </c>
      <c r="P1" s="290"/>
      <c r="Q1" s="290"/>
      <c r="R1" s="26"/>
      <c r="S1" s="26"/>
      <c r="T1" s="26"/>
      <c r="U1" s="26"/>
      <c r="V1" s="26"/>
      <c r="W1" s="64"/>
      <c r="X1" s="64"/>
      <c r="Y1" s="291" t="s">
        <v>91</v>
      </c>
      <c r="Z1" s="292"/>
      <c r="AA1" s="292"/>
      <c r="AB1" s="292"/>
      <c r="AC1" s="292"/>
      <c r="AD1" s="292"/>
      <c r="AE1" s="292"/>
      <c r="AF1" s="293"/>
      <c r="AG1" s="65"/>
      <c r="AH1" s="65"/>
      <c r="AN1" s="26"/>
      <c r="AO1" s="26"/>
      <c r="AP1" s="26"/>
      <c r="AQ1" s="26"/>
      <c r="AR1" s="26"/>
      <c r="AS1" s="26"/>
      <c r="AT1" s="26"/>
      <c r="AU1" s="26"/>
      <c r="AV1" s="26"/>
      <c r="AW1" s="26"/>
      <c r="AX1" s="26"/>
      <c r="AY1" s="26"/>
      <c r="AZ1" s="26"/>
      <c r="BA1" s="26"/>
      <c r="BB1" s="26"/>
      <c r="BC1" s="26"/>
      <c r="BD1" s="26"/>
      <c r="BE1" s="26"/>
      <c r="BF1" s="26"/>
      <c r="BG1" s="26"/>
      <c r="BH1" s="26"/>
      <c r="BI1" s="26"/>
      <c r="BJ1" s="26"/>
      <c r="BK1" s="26"/>
    </row>
    <row r="2" spans="1:63" ht="5.25" customHeight="1" thickTop="1" thickBot="1" x14ac:dyDescent="0.3">
      <c r="A2" s="45"/>
      <c r="W2" s="65"/>
      <c r="X2" s="65"/>
      <c r="Y2" s="269"/>
      <c r="Z2" s="270"/>
      <c r="AA2" s="270"/>
      <c r="AB2" s="270"/>
      <c r="AC2" s="270"/>
      <c r="AD2" s="270"/>
      <c r="AE2" s="270"/>
      <c r="AF2" s="271"/>
      <c r="AG2" s="65"/>
      <c r="AH2" s="65"/>
    </row>
    <row r="3" spans="1:63" ht="36" customHeight="1" thickTop="1" x14ac:dyDescent="0.25">
      <c r="A3" s="294" t="s">
        <v>93</v>
      </c>
      <c r="B3" s="295"/>
      <c r="C3" s="295"/>
      <c r="D3" s="295"/>
      <c r="E3" s="296"/>
      <c r="F3" s="2"/>
      <c r="G3" s="297" t="s">
        <v>83</v>
      </c>
      <c r="H3" s="298"/>
      <c r="I3" s="298"/>
      <c r="J3" s="298"/>
      <c r="K3" s="298"/>
      <c r="L3" s="299"/>
      <c r="R3" s="30"/>
      <c r="S3" s="30"/>
      <c r="T3" s="30"/>
      <c r="U3" s="30"/>
      <c r="V3" s="30"/>
      <c r="W3" s="66"/>
      <c r="X3" s="66"/>
      <c r="Y3" s="269"/>
      <c r="Z3" s="270"/>
      <c r="AA3" s="270"/>
      <c r="AB3" s="270"/>
      <c r="AC3" s="270"/>
      <c r="AD3" s="270"/>
      <c r="AE3" s="270"/>
      <c r="AF3" s="271"/>
      <c r="AG3" s="65"/>
      <c r="AH3" s="65"/>
      <c r="AN3" s="30"/>
      <c r="AO3" s="30"/>
      <c r="AP3" s="30"/>
      <c r="AQ3" s="30"/>
      <c r="AR3" s="30"/>
      <c r="AS3" s="30"/>
      <c r="AT3" s="30"/>
      <c r="AU3" s="30"/>
      <c r="AV3" s="30"/>
      <c r="AW3" s="30"/>
      <c r="AX3" s="30"/>
      <c r="AY3" s="30"/>
      <c r="AZ3" s="30"/>
      <c r="BA3" s="30"/>
      <c r="BB3" s="30"/>
      <c r="BC3" s="30"/>
      <c r="BD3" s="30"/>
      <c r="BE3" s="30"/>
      <c r="BF3" s="30"/>
      <c r="BG3" s="30"/>
      <c r="BH3" s="30"/>
      <c r="BI3" s="30"/>
      <c r="BJ3" s="30"/>
      <c r="BK3" s="30"/>
    </row>
    <row r="4" spans="1:63" ht="33" customHeight="1" thickBot="1" x14ac:dyDescent="0.35">
      <c r="A4" s="303" t="s">
        <v>68</v>
      </c>
      <c r="B4" s="304"/>
      <c r="C4" s="304"/>
      <c r="D4" s="305" t="s">
        <v>65</v>
      </c>
      <c r="E4" s="306"/>
      <c r="F4" s="2"/>
      <c r="G4" s="300"/>
      <c r="H4" s="301"/>
      <c r="I4" s="301"/>
      <c r="J4" s="301"/>
      <c r="K4" s="301"/>
      <c r="L4" s="302"/>
      <c r="N4" s="83"/>
      <c r="O4" s="84"/>
      <c r="P4" s="85"/>
      <c r="Q4" s="30"/>
      <c r="R4" s="30"/>
      <c r="S4" s="30"/>
      <c r="T4" s="30"/>
      <c r="U4" s="30"/>
      <c r="V4" s="30"/>
      <c r="W4" s="66"/>
      <c r="X4" s="66"/>
      <c r="Y4" s="269"/>
      <c r="Z4" s="270"/>
      <c r="AA4" s="270"/>
      <c r="AB4" s="270"/>
      <c r="AC4" s="270"/>
      <c r="AD4" s="270"/>
      <c r="AE4" s="270"/>
      <c r="AF4" s="271"/>
      <c r="AG4" s="65"/>
      <c r="AH4" s="65"/>
      <c r="AN4" s="30"/>
      <c r="AO4" s="30"/>
      <c r="AP4" s="30"/>
      <c r="AQ4" s="30"/>
      <c r="AR4" s="30"/>
      <c r="AS4" s="30"/>
      <c r="AT4" s="30"/>
      <c r="AU4" s="30"/>
      <c r="AV4" s="30"/>
      <c r="AW4" s="30"/>
      <c r="AX4" s="30"/>
      <c r="AY4" s="30"/>
      <c r="AZ4" s="30"/>
      <c r="BA4" s="30"/>
      <c r="BB4" s="30"/>
      <c r="BC4" s="30"/>
      <c r="BD4" s="30"/>
      <c r="BE4" s="30"/>
      <c r="BF4" s="30"/>
      <c r="BG4" s="30"/>
      <c r="BH4" s="30"/>
      <c r="BI4" s="30"/>
      <c r="BJ4" s="30"/>
      <c r="BK4" s="30"/>
    </row>
    <row r="5" spans="1:63" ht="24.75" customHeight="1" x14ac:dyDescent="0.3">
      <c r="A5" s="256" t="s">
        <v>42</v>
      </c>
      <c r="B5" s="307"/>
      <c r="C5" s="307"/>
      <c r="D5" s="307"/>
      <c r="E5" s="46"/>
      <c r="F5" s="3"/>
      <c r="G5" s="308" t="s">
        <v>82</v>
      </c>
      <c r="H5" s="309"/>
      <c r="I5" s="309"/>
      <c r="J5" s="309"/>
      <c r="K5" s="309"/>
      <c r="L5" s="310"/>
      <c r="N5" s="83"/>
      <c r="O5" s="84"/>
      <c r="P5" s="85"/>
      <c r="Q5" s="12"/>
      <c r="R5" s="12"/>
      <c r="S5" s="12"/>
      <c r="T5" s="12"/>
      <c r="U5" s="12"/>
      <c r="V5" s="12"/>
      <c r="W5" s="67"/>
      <c r="X5" s="67"/>
      <c r="Y5" s="269"/>
      <c r="Z5" s="270"/>
      <c r="AA5" s="270"/>
      <c r="AB5" s="270"/>
      <c r="AC5" s="270"/>
      <c r="AD5" s="270"/>
      <c r="AE5" s="270"/>
      <c r="AF5" s="271"/>
      <c r="AG5" s="65"/>
      <c r="AH5" s="65"/>
      <c r="AN5" s="12"/>
      <c r="AO5" s="12"/>
      <c r="AP5" s="12"/>
      <c r="AQ5" s="12"/>
      <c r="AR5" s="12"/>
      <c r="AS5" s="12"/>
      <c r="AT5" s="12"/>
      <c r="AU5" s="12"/>
      <c r="AV5" s="12"/>
      <c r="AW5" s="12"/>
      <c r="AX5" s="12"/>
      <c r="AY5" s="12"/>
      <c r="AZ5" s="12"/>
      <c r="BA5" s="12"/>
      <c r="BB5" s="12"/>
      <c r="BC5" s="12"/>
      <c r="BD5" s="12"/>
      <c r="BE5" s="12"/>
      <c r="BF5" s="12"/>
      <c r="BG5" s="12"/>
      <c r="BH5" s="12"/>
      <c r="BI5" s="12"/>
      <c r="BJ5" s="12"/>
      <c r="BK5" s="12"/>
    </row>
    <row r="6" spans="1:63" ht="26.25" customHeight="1" thickBot="1" x14ac:dyDescent="0.3">
      <c r="A6" s="260" t="s">
        <v>43</v>
      </c>
      <c r="B6" s="311"/>
      <c r="C6" s="311"/>
      <c r="D6" s="311"/>
      <c r="E6" s="47"/>
      <c r="F6" s="3"/>
      <c r="G6" s="267" t="s">
        <v>51</v>
      </c>
      <c r="H6" s="268"/>
      <c r="I6" s="50">
        <v>1</v>
      </c>
      <c r="J6" s="32"/>
      <c r="K6" s="50">
        <v>1</v>
      </c>
      <c r="L6" s="40"/>
      <c r="O6" s="27"/>
      <c r="P6" s="27"/>
      <c r="Q6" s="27"/>
      <c r="R6" s="27"/>
      <c r="S6" s="27"/>
      <c r="T6" s="27"/>
      <c r="U6" s="27"/>
      <c r="V6" s="27"/>
      <c r="W6" s="68"/>
      <c r="X6" s="68"/>
      <c r="Y6" s="269"/>
      <c r="Z6" s="270"/>
      <c r="AA6" s="270"/>
      <c r="AB6" s="270"/>
      <c r="AC6" s="270"/>
      <c r="AD6" s="270"/>
      <c r="AE6" s="270"/>
      <c r="AF6" s="271"/>
      <c r="AG6" s="65"/>
      <c r="AH6" s="65"/>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ht="29.25" customHeight="1" thickBot="1" x14ac:dyDescent="0.3">
      <c r="A7" s="264" t="s">
        <v>84</v>
      </c>
      <c r="B7" s="265"/>
      <c r="C7" s="265"/>
      <c r="D7" s="266"/>
      <c r="E7" s="102">
        <f>IF(ISERROR(E5/E6),0, E5/E6)</f>
        <v>0</v>
      </c>
      <c r="F7" s="4"/>
      <c r="G7" s="267" t="s">
        <v>52</v>
      </c>
      <c r="H7" s="268"/>
      <c r="I7" s="51">
        <v>1</v>
      </c>
      <c r="J7" s="9"/>
      <c r="K7" s="51">
        <v>1</v>
      </c>
      <c r="L7" s="41"/>
      <c r="O7" s="28"/>
      <c r="P7" s="28"/>
      <c r="Q7" s="28"/>
      <c r="R7" s="28"/>
      <c r="S7" s="28"/>
      <c r="T7" s="28"/>
      <c r="U7" s="28"/>
      <c r="V7" s="28"/>
      <c r="W7" s="69"/>
      <c r="X7" s="69"/>
      <c r="Y7" s="269" t="s">
        <v>64</v>
      </c>
      <c r="Z7" s="270"/>
      <c r="AA7" s="270"/>
      <c r="AB7" s="270"/>
      <c r="AC7" s="270"/>
      <c r="AD7" s="270"/>
      <c r="AE7" s="270"/>
      <c r="AF7" s="271"/>
      <c r="AG7" s="65"/>
      <c r="AH7" s="65"/>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3" ht="33" customHeight="1" thickTop="1" thickBot="1" x14ac:dyDescent="0.3">
      <c r="A8" s="272" t="s">
        <v>80</v>
      </c>
      <c r="B8" s="265"/>
      <c r="C8" s="265"/>
      <c r="D8" s="265"/>
      <c r="E8" s="103">
        <f>IF(E7*1.6&gt;=1,1,IF(E7&lt;0.3,0,E7*1.6))</f>
        <v>0</v>
      </c>
      <c r="F8" s="4"/>
      <c r="G8" s="273" t="s">
        <v>87</v>
      </c>
      <c r="H8" s="274"/>
      <c r="I8" s="274"/>
      <c r="J8" s="274"/>
      <c r="K8" s="274"/>
      <c r="L8" s="275"/>
      <c r="O8" s="105"/>
      <c r="P8" s="28"/>
      <c r="Q8" s="28"/>
      <c r="R8" s="28"/>
      <c r="S8" s="28"/>
      <c r="T8" s="28"/>
      <c r="U8" s="28"/>
      <c r="V8" s="28"/>
      <c r="W8" s="69"/>
      <c r="X8" s="69"/>
      <c r="Y8" s="276" t="s">
        <v>67</v>
      </c>
      <c r="Z8" s="277"/>
      <c r="AA8" s="277"/>
      <c r="AB8" s="277"/>
      <c r="AC8" s="277"/>
      <c r="AD8" s="277"/>
      <c r="AE8" s="277"/>
      <c r="AF8" s="278"/>
      <c r="AG8" s="65"/>
      <c r="AH8" s="65"/>
      <c r="AN8" s="28"/>
      <c r="AO8" s="28"/>
      <c r="AP8" s="28"/>
      <c r="AQ8" s="28"/>
      <c r="AR8" s="28"/>
      <c r="AS8" s="28"/>
      <c r="AT8" s="28"/>
      <c r="AU8" s="28"/>
      <c r="AV8" s="28"/>
      <c r="AW8" s="28"/>
      <c r="AX8" s="28"/>
      <c r="AY8" s="28"/>
      <c r="AZ8" s="28"/>
      <c r="BA8" s="28"/>
      <c r="BB8" s="28"/>
      <c r="BC8" s="28"/>
      <c r="BD8" s="28"/>
      <c r="BE8" s="28"/>
      <c r="BF8" s="28"/>
      <c r="BG8" s="28"/>
      <c r="BH8" s="28"/>
      <c r="BI8" s="28"/>
      <c r="BJ8" s="28"/>
      <c r="BK8" s="28"/>
    </row>
    <row r="9" spans="1:63" ht="23.25" customHeight="1" thickBot="1" x14ac:dyDescent="0.3">
      <c r="A9" s="216" t="s">
        <v>79</v>
      </c>
      <c r="B9" s="217"/>
      <c r="C9" s="217"/>
      <c r="D9" s="217"/>
      <c r="E9" s="104">
        <f>IF(1-E8 = 1, 0, 1-E8)</f>
        <v>0</v>
      </c>
      <c r="G9" s="218">
        <v>1</v>
      </c>
      <c r="H9" s="219"/>
      <c r="I9" s="219"/>
      <c r="J9" s="219">
        <v>1</v>
      </c>
      <c r="K9" s="219"/>
      <c r="L9" s="220"/>
      <c r="O9" s="82"/>
      <c r="P9" s="29"/>
      <c r="Q9" s="29"/>
      <c r="R9" s="29"/>
      <c r="S9" s="29"/>
      <c r="T9" s="29"/>
      <c r="U9" s="29"/>
      <c r="V9" s="29"/>
      <c r="W9" s="70"/>
      <c r="X9" s="70"/>
      <c r="Y9" s="55"/>
      <c r="Z9" s="56"/>
      <c r="AA9" s="56"/>
      <c r="AB9" s="56"/>
      <c r="AC9" s="56"/>
      <c r="AD9" s="71"/>
      <c r="AE9" s="56"/>
      <c r="AF9" s="57"/>
      <c r="AG9" s="65"/>
      <c r="AH9" s="65"/>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1:63" ht="5.25" customHeight="1" thickTop="1" thickBot="1" x14ac:dyDescent="0.3">
      <c r="A10" s="44"/>
      <c r="B10" s="11"/>
      <c r="C10" s="11"/>
      <c r="D10" s="11"/>
      <c r="E10" s="39"/>
      <c r="G10" s="29"/>
      <c r="H10" s="29"/>
      <c r="I10" s="38"/>
      <c r="K10" s="29"/>
      <c r="L10" s="29"/>
      <c r="O10" s="29"/>
      <c r="P10" s="29"/>
      <c r="Q10" s="29"/>
      <c r="R10" s="29"/>
      <c r="S10" s="29"/>
      <c r="T10" s="29"/>
      <c r="U10" s="29"/>
      <c r="V10" s="29"/>
      <c r="W10" s="70"/>
      <c r="X10" s="70"/>
      <c r="Y10" s="58"/>
      <c r="Z10" s="59"/>
      <c r="AA10" s="59"/>
      <c r="AB10" s="59"/>
      <c r="AC10" s="59"/>
      <c r="AD10" s="59"/>
      <c r="AE10" s="59"/>
      <c r="AF10" s="60"/>
      <c r="AG10" s="65"/>
      <c r="AH10" s="65"/>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1:63" ht="34.5" customHeight="1" thickTop="1" thickBot="1" x14ac:dyDescent="0.3">
      <c r="A11" s="221" t="s">
        <v>85</v>
      </c>
      <c r="B11" s="222"/>
      <c r="C11" s="222"/>
      <c r="D11" s="222"/>
      <c r="E11" s="223"/>
      <c r="G11" s="375" t="s">
        <v>78</v>
      </c>
      <c r="H11" s="225"/>
      <c r="I11" s="225"/>
      <c r="J11" s="225"/>
      <c r="K11" s="225"/>
      <c r="L11" s="226"/>
      <c r="O11" s="30"/>
      <c r="P11" s="30"/>
      <c r="Q11" s="30"/>
      <c r="R11" s="30"/>
      <c r="S11" s="30"/>
      <c r="T11" s="30"/>
      <c r="U11" s="30"/>
      <c r="V11" s="30"/>
      <c r="W11" s="66"/>
      <c r="X11" s="66"/>
      <c r="Y11" s="61"/>
      <c r="Z11" s="62"/>
      <c r="AA11" s="62"/>
      <c r="AB11" s="62"/>
      <c r="AC11" s="62"/>
      <c r="AD11" s="62"/>
      <c r="AE11" s="62"/>
      <c r="AF11" s="63"/>
      <c r="AG11" s="65"/>
      <c r="AH11" s="65"/>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row>
    <row r="12" spans="1:63" ht="22.5" customHeight="1" thickBot="1" x14ac:dyDescent="0.3">
      <c r="A12" s="256" t="s">
        <v>62</v>
      </c>
      <c r="B12" s="257"/>
      <c r="C12" s="257"/>
      <c r="D12" s="257"/>
      <c r="E12" s="46"/>
      <c r="G12" s="258" t="s">
        <v>53</v>
      </c>
      <c r="H12" s="259"/>
      <c r="I12" s="259"/>
      <c r="J12" s="259"/>
      <c r="K12" s="205">
        <f>INDEX(LunchFree,I6)*D17+INDEX(LunchPaid,I7)*D18+INDEX(sixcents,G9)*E12</f>
        <v>0</v>
      </c>
      <c r="L12" s="206"/>
      <c r="P12" s="1"/>
      <c r="Q12" s="1"/>
      <c r="R12" s="1"/>
      <c r="S12" s="1"/>
      <c r="T12" s="1"/>
      <c r="U12" s="1"/>
      <c r="V12" s="1"/>
      <c r="W12" s="65"/>
      <c r="X12" s="65"/>
      <c r="Y12" s="65"/>
      <c r="Z12" s="65"/>
      <c r="AA12" s="65"/>
      <c r="AB12" s="65"/>
      <c r="AC12" s="65"/>
      <c r="AD12" s="65"/>
      <c r="AE12" s="65"/>
      <c r="AF12" s="65"/>
      <c r="AG12" s="65"/>
      <c r="AH12" s="65"/>
    </row>
    <row r="13" spans="1:63" ht="21" customHeight="1" thickBot="1" x14ac:dyDescent="0.3">
      <c r="A13" s="260" t="s">
        <v>63</v>
      </c>
      <c r="B13" s="261"/>
      <c r="C13" s="261"/>
      <c r="D13" s="261">
        <v>965</v>
      </c>
      <c r="E13" s="47"/>
      <c r="G13" s="262" t="s">
        <v>54</v>
      </c>
      <c r="H13" s="263"/>
      <c r="I13" s="263"/>
      <c r="J13" s="263"/>
      <c r="K13" s="214">
        <f>INDEX(Breakfree,K6)*D19+INDEX(Breakpaid,K7)*D20</f>
        <v>0</v>
      </c>
      <c r="L13" s="215"/>
    </row>
    <row r="14" spans="1:63" ht="24" customHeight="1" thickTop="1" thickBot="1" x14ac:dyDescent="0.3">
      <c r="A14" s="185" t="s">
        <v>77</v>
      </c>
      <c r="B14" s="186"/>
      <c r="C14" s="186"/>
      <c r="D14" s="186">
        <f>D12+D13</f>
        <v>965</v>
      </c>
      <c r="E14" s="89">
        <f>E12+E13</f>
        <v>0</v>
      </c>
      <c r="G14" s="187" t="s">
        <v>55</v>
      </c>
      <c r="H14" s="188"/>
      <c r="I14" s="188"/>
      <c r="J14" s="189"/>
      <c r="K14" s="193">
        <f>K12+K13</f>
        <v>0</v>
      </c>
      <c r="L14" s="194"/>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row>
    <row r="15" spans="1:63" ht="12" customHeight="1" thickTop="1" thickBot="1" x14ac:dyDescent="0.3">
      <c r="A15" s="197" t="s">
        <v>88</v>
      </c>
      <c r="B15" s="198"/>
      <c r="C15" s="199"/>
      <c r="D15" s="90" t="s">
        <v>75</v>
      </c>
      <c r="E15" s="91" t="s">
        <v>76</v>
      </c>
      <c r="G15" s="190"/>
      <c r="H15" s="191"/>
      <c r="I15" s="191"/>
      <c r="J15" s="192"/>
      <c r="K15" s="195"/>
      <c r="L15" s="196"/>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row>
    <row r="16" spans="1:63" ht="39" customHeight="1" thickBot="1" x14ac:dyDescent="0.35">
      <c r="A16" s="200"/>
      <c r="B16" s="201"/>
      <c r="C16" s="202"/>
      <c r="D16" s="92"/>
      <c r="E16" s="93"/>
      <c r="F16" s="13"/>
      <c r="G16" s="203" t="s">
        <v>56</v>
      </c>
      <c r="H16" s="204"/>
      <c r="I16" s="204"/>
      <c r="J16" s="204"/>
      <c r="K16" s="205">
        <f>INDEX(LunchFree,I6)*E8+INDEX(LunchPaid,I7)*E9+INDEX(sixcents,G9)</f>
        <v>0</v>
      </c>
      <c r="L16" s="206"/>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7" ht="32.25" customHeight="1" thickTop="1" thickBot="1" x14ac:dyDescent="0.3">
      <c r="A17" s="207" t="s">
        <v>10</v>
      </c>
      <c r="B17" s="208"/>
      <c r="C17" s="209"/>
      <c r="D17" s="210">
        <f>ROUND(((E12*D16)+E12)*E8,0)</f>
        <v>0</v>
      </c>
      <c r="E17" s="211"/>
      <c r="F17" s="12"/>
      <c r="G17" s="379" t="s">
        <v>57</v>
      </c>
      <c r="H17" s="380"/>
      <c r="I17" s="380"/>
      <c r="J17" s="380"/>
      <c r="K17" s="393">
        <f>INDEX(Breakfree,K6)*E8+INDEX(Breakpaid,K7)*E9</f>
        <v>0</v>
      </c>
      <c r="L17" s="394"/>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row>
    <row r="18" spans="1:67" ht="36.75" customHeight="1" thickTop="1" thickBot="1" x14ac:dyDescent="0.3">
      <c r="A18" s="177" t="s">
        <v>11</v>
      </c>
      <c r="B18" s="178"/>
      <c r="C18" s="179"/>
      <c r="D18" s="180">
        <f>ROUND(((E12*D16)+E12)-D17,0)</f>
        <v>0</v>
      </c>
      <c r="E18" s="181"/>
      <c r="F18" s="12"/>
      <c r="G18" s="376" t="s">
        <v>81</v>
      </c>
      <c r="H18" s="377"/>
      <c r="I18" s="377"/>
      <c r="J18" s="377"/>
      <c r="K18" s="377"/>
      <c r="L18" s="37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row>
    <row r="19" spans="1:67" ht="28.5" customHeight="1" thickTop="1" thickBot="1" x14ac:dyDescent="0.3">
      <c r="A19" s="177" t="s">
        <v>12</v>
      </c>
      <c r="B19" s="178"/>
      <c r="C19" s="179"/>
      <c r="D19" s="180">
        <f>ROUND(((E13*E16)+E13)*E8,0)</f>
        <v>0</v>
      </c>
      <c r="E19" s="181"/>
      <c r="G19" s="391" t="s">
        <v>60</v>
      </c>
      <c r="H19" s="392"/>
      <c r="I19" s="392"/>
      <c r="J19" s="392"/>
      <c r="K19" s="387">
        <f>(E21-K16)*((E12*D16)+E12)</f>
        <v>0</v>
      </c>
      <c r="L19" s="388"/>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M19" s="42"/>
      <c r="BN19" s="42"/>
      <c r="BO19" s="42"/>
    </row>
    <row r="20" spans="1:67" ht="27.75" customHeight="1" thickBot="1" x14ac:dyDescent="0.3">
      <c r="A20" s="370" t="s">
        <v>13</v>
      </c>
      <c r="B20" s="371"/>
      <c r="C20" s="372"/>
      <c r="D20" s="236">
        <f>ROUND(((E13*E16)+E13)-D19,0)</f>
        <v>0</v>
      </c>
      <c r="E20" s="237"/>
      <c r="F20" s="5"/>
      <c r="G20" s="385" t="s">
        <v>61</v>
      </c>
      <c r="H20" s="386"/>
      <c r="I20" s="386"/>
      <c r="J20" s="386"/>
      <c r="K20" s="389">
        <f>(E22-K17)*((E13*E16)+E13)</f>
        <v>0</v>
      </c>
      <c r="L20" s="390"/>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row>
    <row r="21" spans="1:67" ht="26.25" customHeight="1" thickTop="1" thickBot="1" x14ac:dyDescent="0.3">
      <c r="A21" s="197" t="s">
        <v>86</v>
      </c>
      <c r="B21" s="198"/>
      <c r="C21" s="373"/>
      <c r="D21" s="86" t="s">
        <v>58</v>
      </c>
      <c r="E21" s="87"/>
      <c r="G21" s="364" t="s">
        <v>66</v>
      </c>
      <c r="H21" s="365"/>
      <c r="I21" s="365"/>
      <c r="J21" s="365"/>
      <c r="K21" s="381">
        <f>K19+K20</f>
        <v>0</v>
      </c>
      <c r="L21" s="382"/>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row>
    <row r="22" spans="1:67" ht="26.25" customHeight="1" thickBot="1" x14ac:dyDescent="0.3">
      <c r="A22" s="200"/>
      <c r="B22" s="201"/>
      <c r="C22" s="374"/>
      <c r="D22" s="94" t="s">
        <v>59</v>
      </c>
      <c r="E22" s="95"/>
      <c r="F22" s="43"/>
      <c r="G22" s="366"/>
      <c r="H22" s="367"/>
      <c r="I22" s="367"/>
      <c r="J22" s="367"/>
      <c r="K22" s="383"/>
      <c r="L22" s="384"/>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row>
    <row r="23" spans="1:67" ht="45" customHeight="1" thickTop="1" x14ac:dyDescent="0.3">
      <c r="A23" s="368" t="s">
        <v>0</v>
      </c>
      <c r="B23" s="369"/>
      <c r="C23" s="369"/>
      <c r="D23" s="369"/>
    </row>
    <row r="24" spans="1:67" ht="57" customHeight="1" x14ac:dyDescent="0.25">
      <c r="A24" s="362" t="s">
        <v>14</v>
      </c>
      <c r="B24" s="363"/>
      <c r="C24" s="363"/>
      <c r="D24" s="363"/>
    </row>
    <row r="25" spans="1:67" ht="24" customHeight="1" x14ac:dyDescent="0.25">
      <c r="A25" s="341" t="s">
        <v>1</v>
      </c>
      <c r="B25" s="341"/>
      <c r="C25" s="341" t="s">
        <v>2</v>
      </c>
      <c r="D25" s="341"/>
    </row>
    <row r="26" spans="1:67" ht="21.75" customHeight="1" x14ac:dyDescent="0.25">
      <c r="A26" s="8" t="s">
        <v>3</v>
      </c>
      <c r="B26" s="8" t="s">
        <v>4</v>
      </c>
      <c r="C26" s="8" t="s">
        <v>3</v>
      </c>
      <c r="D26" s="8" t="s">
        <v>4</v>
      </c>
    </row>
    <row r="27" spans="1:67" ht="15" customHeight="1" x14ac:dyDescent="0.25">
      <c r="A27" s="49">
        <v>0</v>
      </c>
      <c r="B27" s="49">
        <v>0</v>
      </c>
      <c r="C27" s="49">
        <v>0</v>
      </c>
      <c r="D27" s="49">
        <v>0</v>
      </c>
    </row>
    <row r="28" spans="1:67" ht="15" customHeight="1" x14ac:dyDescent="0.25">
      <c r="A28" s="100" t="s">
        <v>8</v>
      </c>
      <c r="B28" s="100" t="s">
        <v>8</v>
      </c>
      <c r="C28" s="100" t="s">
        <v>8</v>
      </c>
      <c r="D28" s="100" t="s">
        <v>8</v>
      </c>
    </row>
    <row r="29" spans="1:67" ht="15" customHeight="1" x14ac:dyDescent="0.25">
      <c r="A29" s="48">
        <v>2.93</v>
      </c>
      <c r="B29" s="48">
        <v>0.28000000000000003</v>
      </c>
      <c r="C29" s="48">
        <v>1.58</v>
      </c>
      <c r="D29" s="48">
        <v>0.28000000000000003</v>
      </c>
    </row>
    <row r="30" spans="1:67" ht="15" customHeight="1" x14ac:dyDescent="0.25">
      <c r="A30" s="48">
        <v>2.95</v>
      </c>
      <c r="B30" s="48">
        <v>0.3</v>
      </c>
      <c r="C30" s="48">
        <v>1.89</v>
      </c>
      <c r="D30" s="48">
        <v>0.28000000000000003</v>
      </c>
    </row>
    <row r="31" spans="1:67" x14ac:dyDescent="0.25">
      <c r="A31" s="48">
        <v>3.01</v>
      </c>
      <c r="B31" s="48">
        <v>0.36</v>
      </c>
      <c r="C31" s="48" t="s">
        <v>5</v>
      </c>
      <c r="D31" s="48" t="s">
        <v>5</v>
      </c>
    </row>
    <row r="32" spans="1:67" x14ac:dyDescent="0.25">
      <c r="A32" s="101" t="s">
        <v>5</v>
      </c>
      <c r="B32" s="48" t="s">
        <v>5</v>
      </c>
      <c r="C32" s="48">
        <v>2.5299999999999998</v>
      </c>
      <c r="D32" s="48">
        <v>0.41</v>
      </c>
    </row>
    <row r="33" spans="1:10" x14ac:dyDescent="0.25">
      <c r="A33" s="48">
        <v>4.74</v>
      </c>
      <c r="B33" s="48">
        <v>0.45</v>
      </c>
      <c r="C33" s="48">
        <v>3.03</v>
      </c>
      <c r="D33" s="48">
        <v>0.41</v>
      </c>
    </row>
    <row r="34" spans="1:10" x14ac:dyDescent="0.25">
      <c r="A34" s="48">
        <v>4.76</v>
      </c>
      <c r="B34" s="48">
        <v>0.47</v>
      </c>
      <c r="C34" s="48" t="s">
        <v>6</v>
      </c>
      <c r="D34" s="48" t="s">
        <v>6</v>
      </c>
    </row>
    <row r="35" spans="1:10" x14ac:dyDescent="0.25">
      <c r="A35" s="48">
        <v>5</v>
      </c>
      <c r="B35" s="48">
        <v>0.56999999999999995</v>
      </c>
      <c r="C35" s="48">
        <v>1.85</v>
      </c>
      <c r="D35" s="48">
        <v>0.31</v>
      </c>
    </row>
    <row r="36" spans="1:10" x14ac:dyDescent="0.25">
      <c r="A36" s="101" t="s">
        <v>6</v>
      </c>
      <c r="B36" s="48" t="s">
        <v>6</v>
      </c>
      <c r="C36" s="48">
        <v>2.21</v>
      </c>
      <c r="D36" s="48">
        <v>0.31</v>
      </c>
    </row>
    <row r="37" spans="1:10" x14ac:dyDescent="0.25">
      <c r="A37" s="48">
        <v>3.42</v>
      </c>
      <c r="B37" s="48">
        <v>0.32</v>
      </c>
      <c r="C37" s="48" t="s">
        <v>7</v>
      </c>
      <c r="D37" s="49" t="s">
        <v>7</v>
      </c>
    </row>
    <row r="38" spans="1:10" x14ac:dyDescent="0.25">
      <c r="A38" s="48">
        <v>3.44</v>
      </c>
      <c r="B38" s="48">
        <v>0.34</v>
      </c>
      <c r="C38" s="49"/>
      <c r="D38" s="49"/>
    </row>
    <row r="39" spans="1:10" x14ac:dyDescent="0.25">
      <c r="A39" s="48">
        <v>3.62</v>
      </c>
      <c r="B39" s="48">
        <v>0.41</v>
      </c>
      <c r="C39" s="49"/>
      <c r="D39" s="49"/>
    </row>
    <row r="40" spans="1:10" x14ac:dyDescent="0.25">
      <c r="A40" s="101" t="s">
        <v>7</v>
      </c>
      <c r="B40" s="100" t="s">
        <v>7</v>
      </c>
      <c r="C40" s="49"/>
      <c r="D40" s="49"/>
    </row>
    <row r="41" spans="1:10" x14ac:dyDescent="0.25">
      <c r="A41" s="48"/>
      <c r="B41" s="49"/>
      <c r="C41" s="49"/>
      <c r="D41" s="49"/>
    </row>
    <row r="42" spans="1:10" x14ac:dyDescent="0.25">
      <c r="A42" s="49"/>
      <c r="B42" s="49"/>
      <c r="C42" s="49"/>
      <c r="D42" s="49"/>
    </row>
    <row r="43" spans="1:10" x14ac:dyDescent="0.25">
      <c r="A43" s="49"/>
      <c r="B43" s="49"/>
      <c r="C43" s="49"/>
      <c r="D43" s="49"/>
    </row>
    <row r="44" spans="1:10" x14ac:dyDescent="0.25">
      <c r="A44" s="49"/>
      <c r="B44" s="49"/>
      <c r="C44" s="49"/>
      <c r="D44" s="49"/>
    </row>
    <row r="45" spans="1:10" x14ac:dyDescent="0.25">
      <c r="A45" s="49"/>
      <c r="B45" s="49"/>
      <c r="C45" s="49"/>
      <c r="D45" s="49"/>
      <c r="G45" s="35"/>
      <c r="H45" s="35"/>
      <c r="I45" s="35"/>
      <c r="J45" s="35"/>
    </row>
    <row r="46" spans="1:10" x14ac:dyDescent="0.25">
      <c r="A46" s="49"/>
      <c r="B46" s="49"/>
      <c r="C46" s="49"/>
      <c r="D46" s="49"/>
      <c r="F46" s="35"/>
      <c r="G46" s="35"/>
      <c r="H46" s="35" t="s">
        <v>19</v>
      </c>
      <c r="I46" s="35"/>
      <c r="J46" s="35" t="s">
        <v>20</v>
      </c>
    </row>
    <row r="47" spans="1:10" x14ac:dyDescent="0.25">
      <c r="A47" s="49"/>
      <c r="B47" s="49"/>
      <c r="C47" s="49"/>
      <c r="D47" s="49"/>
      <c r="E47" s="35"/>
      <c r="F47" s="35"/>
      <c r="G47" s="35"/>
      <c r="H47" s="35"/>
      <c r="I47" s="35"/>
      <c r="J47" s="35"/>
    </row>
    <row r="48" spans="1:10" x14ac:dyDescent="0.25">
      <c r="A48" s="49"/>
      <c r="B48" s="49"/>
      <c r="C48" s="49"/>
      <c r="D48" s="49"/>
      <c r="E48" s="36"/>
      <c r="F48" s="35"/>
      <c r="G48" s="35"/>
      <c r="H48" s="35" t="s">
        <v>15</v>
      </c>
      <c r="I48" s="35"/>
      <c r="J48" s="35" t="s">
        <v>15</v>
      </c>
    </row>
    <row r="49" spans="1:10" x14ac:dyDescent="0.25">
      <c r="A49" s="49"/>
      <c r="B49" s="49"/>
      <c r="C49" s="49"/>
      <c r="D49" s="49"/>
      <c r="E49" s="37"/>
      <c r="F49" s="35"/>
      <c r="G49" s="35"/>
      <c r="H49" s="35" t="s">
        <v>16</v>
      </c>
      <c r="I49" s="35"/>
      <c r="J49" s="35" t="s">
        <v>16</v>
      </c>
    </row>
    <row r="50" spans="1:10" x14ac:dyDescent="0.25">
      <c r="A50" s="49" t="s">
        <v>9</v>
      </c>
      <c r="B50" s="49"/>
      <c r="C50" s="49"/>
      <c r="D50" s="49"/>
      <c r="E50" s="88">
        <v>0</v>
      </c>
      <c r="F50" s="35"/>
    </row>
    <row r="51" spans="1:10" x14ac:dyDescent="0.25">
      <c r="A51" s="49"/>
      <c r="B51" s="49"/>
      <c r="C51" s="49"/>
      <c r="D51" s="49"/>
      <c r="E51" s="88">
        <v>0.06</v>
      </c>
    </row>
    <row r="52" spans="1:10" x14ac:dyDescent="0.25">
      <c r="A52" s="27"/>
      <c r="B52" s="27"/>
      <c r="C52" s="27"/>
      <c r="D52" s="27"/>
      <c r="E52" s="37"/>
    </row>
    <row r="53" spans="1:10" x14ac:dyDescent="0.25">
      <c r="A53" s="27"/>
      <c r="B53" s="27"/>
      <c r="C53" s="27"/>
      <c r="D53" s="27"/>
      <c r="E53" s="37"/>
    </row>
    <row r="54" spans="1:10" x14ac:dyDescent="0.25">
      <c r="A54" s="27"/>
      <c r="B54" s="27"/>
      <c r="C54" s="27"/>
      <c r="D54" s="27"/>
      <c r="E54" s="37"/>
    </row>
    <row r="55" spans="1:10" x14ac:dyDescent="0.25">
      <c r="A55" s="27"/>
      <c r="B55" s="27"/>
      <c r="C55" s="27"/>
      <c r="D55" s="27"/>
      <c r="E55" s="37"/>
    </row>
    <row r="56" spans="1:10" x14ac:dyDescent="0.25">
      <c r="A56" s="27"/>
      <c r="B56" s="27"/>
      <c r="C56" s="27"/>
      <c r="D56" s="27"/>
      <c r="E56" s="37"/>
    </row>
    <row r="57" spans="1:10" x14ac:dyDescent="0.25">
      <c r="A57" s="27"/>
      <c r="B57" s="27"/>
      <c r="C57" s="27"/>
      <c r="D57" s="27"/>
      <c r="E57" s="37"/>
    </row>
    <row r="58" spans="1:10" x14ac:dyDescent="0.25">
      <c r="A58" s="27"/>
      <c r="B58" s="27"/>
      <c r="C58" s="27"/>
      <c r="D58" s="27"/>
      <c r="E58" s="37"/>
    </row>
    <row r="59" spans="1:10" x14ac:dyDescent="0.25">
      <c r="A59" s="27"/>
      <c r="B59" s="27"/>
      <c r="C59" s="27"/>
      <c r="D59" s="27"/>
      <c r="E59" s="37"/>
    </row>
    <row r="71" spans="1:5" x14ac:dyDescent="0.25">
      <c r="A71" s="27"/>
      <c r="B71" s="27"/>
      <c r="C71" s="27"/>
      <c r="D71" s="27"/>
      <c r="E71" s="37"/>
    </row>
    <row r="72" spans="1:5" x14ac:dyDescent="0.25">
      <c r="A72" s="27"/>
      <c r="B72" s="27"/>
      <c r="C72" s="27"/>
      <c r="D72" s="27"/>
      <c r="E72" s="37"/>
    </row>
    <row r="73" spans="1:5" x14ac:dyDescent="0.25">
      <c r="A73" s="27"/>
      <c r="B73" s="27"/>
      <c r="C73" s="27"/>
      <c r="D73" s="27"/>
      <c r="E73" s="37"/>
    </row>
    <row r="74" spans="1:5" x14ac:dyDescent="0.25">
      <c r="A74" s="27"/>
      <c r="B74" s="27"/>
      <c r="C74" s="27"/>
      <c r="D74" s="27"/>
      <c r="E74" s="37"/>
    </row>
    <row r="75" spans="1:5" x14ac:dyDescent="0.25">
      <c r="A75" s="27"/>
      <c r="B75" s="27"/>
      <c r="C75" s="27"/>
      <c r="D75" s="27"/>
      <c r="E75" s="37"/>
    </row>
    <row r="76" spans="1:5" x14ac:dyDescent="0.25">
      <c r="A76" s="27"/>
      <c r="B76" s="27"/>
      <c r="C76" s="27"/>
      <c r="D76" s="27"/>
      <c r="E76" s="37"/>
    </row>
    <row r="79" spans="1:5" ht="24.75" customHeight="1" x14ac:dyDescent="0.25"/>
    <row r="93" ht="72.75" customHeight="1" x14ac:dyDescent="0.2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142875</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142875</xdr:colOff>
                    <xdr:row>6</xdr:row>
                    <xdr:rowOff>0</xdr:rowOff>
                  </from>
                  <to>
                    <xdr:col>9</xdr:col>
                    <xdr:colOff>257175</xdr:colOff>
                    <xdr:row>6</xdr:row>
                    <xdr:rowOff>257175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485775</xdr:colOff>
                    <xdr:row>5</xdr:row>
                    <xdr:rowOff>9525</xdr:rowOff>
                  </from>
                  <to>
                    <xdr:col>10</xdr:col>
                    <xdr:colOff>561975</xdr:colOff>
                    <xdr:row>5</xdr:row>
                    <xdr:rowOff>257175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485775</xdr:colOff>
                    <xdr:row>6</xdr:row>
                    <xdr:rowOff>0</xdr:rowOff>
                  </from>
                  <to>
                    <xdr:col>10</xdr:col>
                    <xdr:colOff>561975</xdr:colOff>
                    <xdr:row>6</xdr:row>
                    <xdr:rowOff>257175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1095375</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tabSelected="1" workbookViewId="0">
      <selection activeCell="E11" sqref="E11"/>
    </sheetView>
  </sheetViews>
  <sheetFormatPr defaultRowHeight="15" x14ac:dyDescent="0.25"/>
  <cols>
    <col min="1" max="1" width="13.42578125" customWidth="1"/>
    <col min="2" max="2" width="12" customWidth="1"/>
    <col min="3" max="3" width="11.140625" customWidth="1"/>
    <col min="5" max="5" width="16.42578125" customWidth="1"/>
  </cols>
  <sheetData>
    <row r="1" spans="1:5" ht="64.5" customHeight="1" thickBot="1" x14ac:dyDescent="0.3">
      <c r="A1" s="408" t="s">
        <v>48</v>
      </c>
      <c r="B1" s="409"/>
      <c r="C1" s="409"/>
      <c r="D1" s="409"/>
      <c r="E1" s="410"/>
    </row>
    <row r="2" spans="1:5" ht="15.75" thickBot="1" x14ac:dyDescent="0.3">
      <c r="B2" s="6"/>
    </row>
    <row r="3" spans="1:5" x14ac:dyDescent="0.25">
      <c r="A3" s="411" t="s">
        <v>23</v>
      </c>
      <c r="B3" s="412"/>
      <c r="C3" s="412"/>
      <c r="D3" s="412"/>
      <c r="E3" s="413"/>
    </row>
    <row r="4" spans="1:5" ht="52.5" customHeight="1" thickBot="1" x14ac:dyDescent="0.3">
      <c r="A4" s="414"/>
      <c r="B4" s="415"/>
      <c r="C4" s="415"/>
      <c r="D4" s="415"/>
      <c r="E4" s="416"/>
    </row>
    <row r="5" spans="1:5" ht="16.5" thickBot="1" x14ac:dyDescent="0.3">
      <c r="A5" s="429" t="s">
        <v>39</v>
      </c>
      <c r="B5" s="430"/>
      <c r="C5" s="430"/>
      <c r="D5" s="431"/>
      <c r="E5" s="52"/>
    </row>
    <row r="6" spans="1:5" ht="18" thickBot="1" x14ac:dyDescent="0.3">
      <c r="A6" s="426" t="s">
        <v>21</v>
      </c>
      <c r="B6" s="427"/>
      <c r="C6" s="427"/>
      <c r="D6" s="427"/>
      <c r="E6" s="428"/>
    </row>
    <row r="7" spans="1:5" ht="28.5" customHeight="1" thickBot="1" x14ac:dyDescent="0.3">
      <c r="A7" s="429" t="s">
        <v>17</v>
      </c>
      <c r="B7" s="430"/>
      <c r="C7" s="430"/>
      <c r="D7" s="431"/>
      <c r="E7" s="53">
        <v>2</v>
      </c>
    </row>
    <row r="8" spans="1:5" x14ac:dyDescent="0.25">
      <c r="A8" s="417" t="s">
        <v>49</v>
      </c>
      <c r="B8" s="418"/>
      <c r="C8" s="418"/>
      <c r="D8" s="418"/>
      <c r="E8" s="419"/>
    </row>
    <row r="9" spans="1:5" x14ac:dyDescent="0.25">
      <c r="A9" s="420"/>
      <c r="B9" s="421"/>
      <c r="C9" s="421"/>
      <c r="D9" s="421"/>
      <c r="E9" s="422"/>
    </row>
    <row r="10" spans="1:5" ht="40.5" customHeight="1" thickBot="1" x14ac:dyDescent="0.3">
      <c r="A10" s="423"/>
      <c r="B10" s="424"/>
      <c r="C10" s="424"/>
      <c r="D10" s="424"/>
      <c r="E10" s="425"/>
    </row>
    <row r="11" spans="1:5" ht="23.25" customHeight="1" thickBot="1" x14ac:dyDescent="0.3">
      <c r="A11" s="1"/>
      <c r="C11" s="404" t="s">
        <v>44</v>
      </c>
      <c r="D11" s="405"/>
      <c r="E11" s="98">
        <f>IF(AND(E5="AK",E7=1),'Federal Estimator'!B39,IF(AND(E5="AK",E7=2),'Federal Estimator'!B38,IF(AND(E5="HI",E7=1),'Federal Estimator'!B43,IF(AND(E5="HI",E7=2),'Federal Estimator'!B42,IF(AND(E5&lt;&gt;"AK",E5&lt;&gt;"HI",E7=1),'Federal Estimator'!B35,'Federal Estimator'!B34)))))</f>
        <v>4.33</v>
      </c>
    </row>
    <row r="12" spans="1:5" ht="26.25" customHeight="1" thickBot="1" x14ac:dyDescent="0.3">
      <c r="A12" s="1"/>
      <c r="B12" s="1"/>
      <c r="C12" s="406" t="s">
        <v>45</v>
      </c>
      <c r="D12" s="407"/>
      <c r="E12" s="98">
        <f>IF(AND(E5="AK",E7=1),'Federal Estimator'!C39,IF(AND(E5="AK",E7=2),'Federal Estimator'!C38,IF(AND(E5="HI",E7=1),'Federal Estimator'!C43,IF(AND(E5="HI",E7=2),'Federal Estimator'!C42,IF(AND(E5&lt;&gt;"AK",E5&lt;&gt;"HI",E7=1),'Federal Estimator'!C35,'Federal Estimator'!C34)))))</f>
        <v>0.77</v>
      </c>
    </row>
    <row r="13" spans="1:5" ht="18" thickBot="1" x14ac:dyDescent="0.3">
      <c r="A13" s="426" t="s">
        <v>22</v>
      </c>
      <c r="B13" s="427"/>
      <c r="C13" s="427"/>
      <c r="D13" s="427"/>
      <c r="E13" s="428"/>
    </row>
    <row r="14" spans="1:5" ht="28.5" customHeight="1" thickBot="1" x14ac:dyDescent="0.3">
      <c r="A14" s="429" t="s">
        <v>18</v>
      </c>
      <c r="B14" s="430"/>
      <c r="C14" s="430"/>
      <c r="D14" s="431"/>
      <c r="E14" s="54">
        <v>2</v>
      </c>
    </row>
    <row r="15" spans="1:5" x14ac:dyDescent="0.25">
      <c r="A15" s="417" t="s">
        <v>50</v>
      </c>
      <c r="B15" s="418"/>
      <c r="C15" s="418"/>
      <c r="D15" s="418"/>
      <c r="E15" s="419"/>
    </row>
    <row r="16" spans="1:5" x14ac:dyDescent="0.25">
      <c r="A16" s="420"/>
      <c r="B16" s="421"/>
      <c r="C16" s="421"/>
      <c r="D16" s="421"/>
      <c r="E16" s="422"/>
    </row>
    <row r="17" spans="1:5" ht="30" customHeight="1" thickBot="1" x14ac:dyDescent="0.3">
      <c r="A17" s="423"/>
      <c r="B17" s="424"/>
      <c r="C17" s="424"/>
      <c r="D17" s="424"/>
      <c r="E17" s="425"/>
    </row>
    <row r="18" spans="1:5" x14ac:dyDescent="0.25">
      <c r="A18" s="1"/>
      <c r="B18" s="1"/>
      <c r="C18" s="395" t="s">
        <v>46</v>
      </c>
      <c r="D18" s="396"/>
      <c r="E18" s="399">
        <f>IF(AND(E5="AK",E14=1),'Federal Estimator'!E38,IF(AND(E5="AK",E14=2),'Federal Estimator'!E37,IF(AND(E5="HI",E14=1),'Federal Estimator'!E41,IF(AND(E5="HI",E14=2),'Federal Estimator'!E40,IF(AND(E5&lt;&gt;"AK",E5&lt;&gt;"HI""",E14=1),'Federal Estimator'!E35,'Federal Estimator'!E34)))))</f>
        <v>2.2599999999999998</v>
      </c>
    </row>
    <row r="19" spans="1:5" ht="15.75" thickBot="1" x14ac:dyDescent="0.3">
      <c r="A19" s="1"/>
      <c r="C19" s="397"/>
      <c r="D19" s="398"/>
      <c r="E19" s="400"/>
    </row>
    <row r="20" spans="1:5" ht="16.5" thickBot="1" x14ac:dyDescent="0.3">
      <c r="A20" s="1"/>
      <c r="B20" s="10"/>
      <c r="C20" s="402" t="s">
        <v>47</v>
      </c>
      <c r="D20" s="403"/>
      <c r="E20" s="98">
        <f>IF(AND(E5="AK",E14=1),'Federal Estimator'!F38,IF(AND(E5="AK",E14=2),'Federal Estimator'!F37,IF(AND(E5="HI",E14=1),'Federal Estimator'!F41,IF(AND(E5="HI",E14=2),'Federal Estimator'!F40,IF(AND(E5&lt;&gt;"AK",E5&lt;&gt;"HI",E14=1),'Federal Estimator'!F35,'Federal Estimator'!F34)))))</f>
        <v>0.5</v>
      </c>
    </row>
    <row r="21" spans="1:5" ht="15.75" x14ac:dyDescent="0.25">
      <c r="A21" s="1"/>
      <c r="B21" s="1"/>
      <c r="C21" s="14"/>
      <c r="D21" s="14"/>
      <c r="E21" s="15"/>
    </row>
    <row r="22" spans="1:5" x14ac:dyDescent="0.25">
      <c r="B22" s="1"/>
    </row>
    <row r="23" spans="1:5" x14ac:dyDescent="0.25">
      <c r="A23" s="1"/>
      <c r="B23" s="401" t="s">
        <v>129</v>
      </c>
      <c r="C23" s="401"/>
      <c r="D23" s="401"/>
      <c r="E23" s="401"/>
    </row>
    <row r="24" spans="1:5" x14ac:dyDescent="0.25">
      <c r="B24" s="401"/>
      <c r="C24" s="401"/>
      <c r="D24" s="401"/>
      <c r="E24" s="401"/>
    </row>
    <row r="25" spans="1:5" x14ac:dyDescent="0.25">
      <c r="B25" s="65"/>
      <c r="C25" s="65"/>
      <c r="D25" s="65"/>
      <c r="E25" s="65"/>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66675</xdr:colOff>
                    <xdr:row>13</xdr:row>
                    <xdr:rowOff>47625</xdr:rowOff>
                  </from>
                  <to>
                    <xdr:col>4</xdr:col>
                    <xdr:colOff>981075</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sqref="A1:H1"/>
    </sheetView>
  </sheetViews>
  <sheetFormatPr defaultColWidth="9.140625" defaultRowHeight="15" x14ac:dyDescent="0.25"/>
  <cols>
    <col min="1" max="1" width="21.5703125" customWidth="1"/>
    <col min="2" max="2" width="15.42578125" customWidth="1"/>
    <col min="3" max="3" width="14.42578125" customWidth="1"/>
    <col min="4" max="4" width="25.140625" customWidth="1"/>
    <col min="5" max="5" width="23" customWidth="1"/>
    <col min="6" max="6" width="20.140625" customWidth="1"/>
    <col min="7" max="7" width="17.5703125" customWidth="1"/>
    <col min="8" max="8" width="15.140625" customWidth="1"/>
  </cols>
  <sheetData>
    <row r="1" spans="1:8" ht="24" customHeight="1" thickBot="1" x14ac:dyDescent="0.3">
      <c r="A1" s="440" t="s">
        <v>74</v>
      </c>
      <c r="B1" s="441"/>
      <c r="C1" s="441"/>
      <c r="D1" s="441"/>
      <c r="E1" s="441"/>
      <c r="F1" s="441"/>
      <c r="G1" s="441"/>
      <c r="H1" s="442"/>
    </row>
    <row r="2" spans="1:8" ht="24" customHeight="1" x14ac:dyDescent="0.25">
      <c r="A2" s="19"/>
      <c r="B2" s="19"/>
      <c r="C2" s="19"/>
      <c r="D2" s="34" t="s">
        <v>89</v>
      </c>
      <c r="E2" s="99"/>
      <c r="F2" s="19"/>
      <c r="G2" s="19"/>
      <c r="H2" s="19"/>
    </row>
    <row r="3" spans="1:8" ht="27.75" customHeight="1" x14ac:dyDescent="0.25">
      <c r="A3" s="444" t="s">
        <v>40</v>
      </c>
      <c r="B3" s="444"/>
      <c r="C3" s="450"/>
      <c r="D3" s="450"/>
      <c r="E3" s="444" t="s">
        <v>41</v>
      </c>
      <c r="F3" s="444"/>
      <c r="G3" s="443"/>
      <c r="H3" s="443"/>
    </row>
    <row r="4" spans="1:8" ht="20.25" customHeight="1" x14ac:dyDescent="0.25">
      <c r="A4" s="34"/>
      <c r="B4" s="34"/>
      <c r="C4" s="25"/>
      <c r="D4" s="25"/>
      <c r="E4" s="34"/>
      <c r="F4" s="34"/>
      <c r="G4" s="19"/>
      <c r="H4" s="16"/>
    </row>
    <row r="5" spans="1:8" ht="13.5" customHeight="1" thickBot="1" x14ac:dyDescent="0.3">
      <c r="A5" s="33"/>
      <c r="B5" s="25"/>
      <c r="C5" s="25"/>
      <c r="D5" s="25"/>
      <c r="F5" s="19"/>
      <c r="G5" s="19"/>
      <c r="H5" s="19"/>
    </row>
    <row r="6" spans="1:8" ht="21.75" customHeight="1" x14ac:dyDescent="0.25">
      <c r="A6" s="432" t="s">
        <v>69</v>
      </c>
      <c r="B6" s="309"/>
      <c r="C6" s="309"/>
      <c r="D6" s="309"/>
      <c r="E6" s="309"/>
      <c r="F6" s="309"/>
      <c r="G6" s="446"/>
    </row>
    <row r="7" spans="1:8" ht="21" customHeight="1" thickBot="1" x14ac:dyDescent="0.3">
      <c r="A7" s="447" t="s">
        <v>73</v>
      </c>
      <c r="B7" s="448"/>
      <c r="C7" s="448"/>
      <c r="D7" s="448"/>
      <c r="E7" s="448"/>
      <c r="F7" s="448"/>
      <c r="G7" s="449"/>
    </row>
    <row r="8" spans="1:8" ht="19.5" customHeight="1" x14ac:dyDescent="0.25">
      <c r="A8" s="435" t="s">
        <v>37</v>
      </c>
      <c r="B8" s="435" t="s">
        <v>33</v>
      </c>
      <c r="C8" s="435" t="s">
        <v>34</v>
      </c>
      <c r="D8" s="435" t="s">
        <v>32</v>
      </c>
      <c r="E8" s="435" t="s">
        <v>31</v>
      </c>
      <c r="F8" s="435" t="s">
        <v>30</v>
      </c>
      <c r="G8" s="435" t="s">
        <v>29</v>
      </c>
      <c r="H8" s="20"/>
    </row>
    <row r="9" spans="1:8" ht="72" customHeight="1" thickBot="1" x14ac:dyDescent="0.3">
      <c r="A9" s="445"/>
      <c r="B9" s="436"/>
      <c r="C9" s="436"/>
      <c r="D9" s="436"/>
      <c r="E9" s="436"/>
      <c r="F9" s="436"/>
      <c r="G9" s="436"/>
      <c r="H9" s="7"/>
    </row>
    <row r="10" spans="1:8" ht="36.75" customHeight="1" thickBot="1" x14ac:dyDescent="0.3">
      <c r="A10" s="72" t="s">
        <v>70</v>
      </c>
      <c r="B10" s="73"/>
      <c r="C10" s="73"/>
      <c r="D10" s="80">
        <f>IF(ISERROR(B10/C10),0,B10/C10)</f>
        <v>0</v>
      </c>
      <c r="E10" s="127">
        <v>1.6</v>
      </c>
      <c r="F10" s="128"/>
      <c r="G10" s="129"/>
      <c r="H10" s="7"/>
    </row>
    <row r="11" spans="1:8" ht="20.25" customHeight="1" thickBot="1" x14ac:dyDescent="0.3">
      <c r="B11" s="18"/>
      <c r="C11" s="17"/>
      <c r="D11" s="17"/>
      <c r="E11" s="17"/>
      <c r="F11" s="17"/>
      <c r="G11" s="17"/>
      <c r="H11" s="17"/>
    </row>
    <row r="12" spans="1:8" ht="18" customHeight="1" x14ac:dyDescent="0.25">
      <c r="A12" s="432" t="s">
        <v>35</v>
      </c>
      <c r="B12" s="433"/>
      <c r="C12" s="433"/>
      <c r="D12" s="433"/>
      <c r="E12" s="433"/>
      <c r="F12" s="433"/>
      <c r="G12" s="433"/>
      <c r="H12" s="434"/>
    </row>
    <row r="13" spans="1:8" ht="35.25" customHeight="1" thickBot="1" x14ac:dyDescent="0.3">
      <c r="A13" s="437" t="s">
        <v>36</v>
      </c>
      <c r="B13" s="438"/>
      <c r="C13" s="438"/>
      <c r="D13" s="438"/>
      <c r="E13" s="438"/>
      <c r="F13" s="438"/>
      <c r="G13" s="438"/>
      <c r="H13" s="439"/>
    </row>
    <row r="14" spans="1:8" ht="21.75" customHeight="1" x14ac:dyDescent="0.25">
      <c r="A14" s="435" t="s">
        <v>37</v>
      </c>
      <c r="B14" s="435" t="s">
        <v>33</v>
      </c>
      <c r="C14" s="435" t="s">
        <v>34</v>
      </c>
      <c r="D14" s="435" t="s">
        <v>32</v>
      </c>
      <c r="E14" s="435" t="s">
        <v>31</v>
      </c>
      <c r="F14" s="435" t="s">
        <v>30</v>
      </c>
      <c r="G14" s="435" t="s">
        <v>29</v>
      </c>
      <c r="H14" s="435" t="s">
        <v>72</v>
      </c>
    </row>
    <row r="15" spans="1:8" ht="74.25" customHeight="1" thickBot="1" x14ac:dyDescent="0.3">
      <c r="A15" s="436"/>
      <c r="B15" s="436"/>
      <c r="C15" s="436"/>
      <c r="D15" s="436"/>
      <c r="E15" s="436"/>
      <c r="F15" s="436"/>
      <c r="G15" s="436"/>
      <c r="H15" s="436"/>
    </row>
    <row r="16" spans="1:8" ht="28.5" customHeight="1" x14ac:dyDescent="0.25">
      <c r="A16" s="21" t="s">
        <v>28</v>
      </c>
      <c r="B16" s="74"/>
      <c r="C16" s="74"/>
      <c r="D16" s="81">
        <f>IF(ISERROR(B16/C16),0,B16/C16)</f>
        <v>0</v>
      </c>
      <c r="E16" s="74">
        <v>1.6</v>
      </c>
      <c r="F16" s="130"/>
      <c r="G16" s="130"/>
      <c r="H16" s="76" t="s">
        <v>71</v>
      </c>
    </row>
    <row r="17" spans="1:8" ht="27" customHeight="1" x14ac:dyDescent="0.25">
      <c r="A17" s="22" t="s">
        <v>27</v>
      </c>
      <c r="B17" s="49"/>
      <c r="C17" s="49"/>
      <c r="D17" s="81">
        <f>IF(ISERROR(B17/C17),0,B17/C17)</f>
        <v>0</v>
      </c>
      <c r="E17" s="49">
        <v>1.6</v>
      </c>
      <c r="F17" s="131"/>
      <c r="G17" s="131"/>
      <c r="H17" s="77"/>
    </row>
    <row r="18" spans="1:8" ht="27" customHeight="1" x14ac:dyDescent="0.25">
      <c r="A18" s="22" t="s">
        <v>26</v>
      </c>
      <c r="B18" s="49"/>
      <c r="C18" s="49"/>
      <c r="D18" s="81">
        <f>IF(ISERROR(B18/C18),0,B18/C18)</f>
        <v>0</v>
      </c>
      <c r="E18" s="49">
        <v>1.6</v>
      </c>
      <c r="F18" s="131"/>
      <c r="G18" s="131"/>
      <c r="H18" s="77"/>
    </row>
    <row r="19" spans="1:8" ht="27" customHeight="1" thickBot="1" x14ac:dyDescent="0.3">
      <c r="A19" s="23" t="s">
        <v>25</v>
      </c>
      <c r="B19" s="75"/>
      <c r="C19" s="75"/>
      <c r="D19" s="97">
        <f>IF(ISERROR(B19/C19),0,B19/C19)</f>
        <v>0</v>
      </c>
      <c r="E19" s="75">
        <v>1.6</v>
      </c>
      <c r="F19" s="132"/>
      <c r="G19" s="132"/>
      <c r="H19" s="78"/>
    </row>
    <row r="20" spans="1:8" ht="37.5" customHeight="1" thickTop="1" thickBot="1" x14ac:dyDescent="0.3">
      <c r="A20" s="24" t="s">
        <v>38</v>
      </c>
      <c r="B20" s="73"/>
      <c r="C20" s="73"/>
      <c r="D20" s="96">
        <f>IF(ISERROR(B20/C20),0,B20/C20)</f>
        <v>0</v>
      </c>
      <c r="E20" s="73">
        <v>1.6</v>
      </c>
      <c r="F20" s="133"/>
      <c r="G20" s="133"/>
      <c r="H20" s="79" t="s">
        <v>24</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2.xml><?xml version="1.0" encoding="utf-8"?>
<ds:datastoreItem xmlns:ds="http://schemas.openxmlformats.org/officeDocument/2006/customXml" ds:itemID="{07267460-72FB-438A-B98A-18382EC8D0D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76983112-C951-433B-8FB5-570596957979"/>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4.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Simien, Samantha S (EED)</cp:lastModifiedBy>
  <cp:lastPrinted>2014-07-11T15:50:14Z</cp:lastPrinted>
  <dcterms:created xsi:type="dcterms:W3CDTF">2011-03-30T18:04:46Z</dcterms:created>
  <dcterms:modified xsi:type="dcterms:W3CDTF">2023-05-12T19:17:21Z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ies>
</file>